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G:\Mit drev\SLT2023.org\"/>
    </mc:Choice>
  </mc:AlternateContent>
  <xr:revisionPtr revIDLastSave="0" documentId="13_ncr:1_{E9949390-59D5-4836-B3C8-8A0E4767A773}" xr6:coauthVersionLast="47" xr6:coauthVersionMax="47" xr10:uidLastSave="{00000000-0000-0000-0000-000000000000}"/>
  <bookViews>
    <workbookView xWindow="-120" yWindow="-120" windowWidth="29040" windowHeight="15720" tabRatio="507" firstSheet="3" activeTab="3" xr2:uid="{00000000-000D-0000-FFFF-FFFF00000000}"/>
  </bookViews>
  <sheets>
    <sheet name="Klubbens Spillere" sheetId="5" state="hidden" r:id="rId1"/>
    <sheet name="Spillere 5.9" sheetId="18" state="hidden" r:id="rId2"/>
    <sheet name="Klubber med" sheetId="19" state="hidden" r:id="rId3"/>
    <sheet name="Holdkort 7-mands Serien" sheetId="2" r:id="rId4"/>
    <sheet name="Stilling" sheetId="20" r:id="rId5"/>
    <sheet name="Kampe" sheetId="16" state="hidden" r:id="rId6"/>
    <sheet name="Spillesteder" sheetId="9" r:id="rId7"/>
  </sheets>
  <definedNames>
    <definedName name="Hold">Kampe!$U$2:$U$27</definedName>
    <definedName name="Kampe">Kampe!$X$3:$X$16</definedName>
    <definedName name="Navn">OFFSET('Klubbens Spillere'!$D$2,0,0,'Klubbens Spillere'!$E$2,1)</definedName>
    <definedName name="Spilledato">Kampe!$T$2:$T$8</definedName>
    <definedName name="_xlnm.Print_Area" localSheetId="3">'Holdkort 7-mands Serien'!$A$1:$CM$54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16" i="18" l="1"/>
  <c r="D582" i="18"/>
  <c r="D395" i="18"/>
  <c r="D149" i="18"/>
  <c r="D583" i="18"/>
  <c r="D123" i="18"/>
  <c r="D70" i="18"/>
  <c r="D150" i="18"/>
  <c r="D276" i="18"/>
  <c r="D277" i="18"/>
  <c r="D680" i="18"/>
  <c r="D722" i="18"/>
  <c r="D278" i="18"/>
  <c r="D279" i="18"/>
  <c r="D124" i="18"/>
  <c r="D71" i="18"/>
  <c r="D723" i="18"/>
  <c r="D558" i="18"/>
  <c r="D21" i="18"/>
  <c r="D681" i="18"/>
  <c r="D151" i="18"/>
  <c r="D396" i="18"/>
  <c r="D724" i="18"/>
  <c r="D22" i="18"/>
  <c r="D189" i="18"/>
  <c r="D397" i="18"/>
  <c r="D280" i="18"/>
  <c r="D486" i="18"/>
  <c r="D398" i="18"/>
  <c r="D441" i="18"/>
  <c r="D584" i="18"/>
  <c r="D650" i="18"/>
  <c r="D836" i="18"/>
  <c r="D585" i="18"/>
  <c r="D780" i="18"/>
  <c r="D517" i="18"/>
  <c r="D281" i="18"/>
  <c r="D518" i="18"/>
  <c r="D72" i="18"/>
  <c r="D190" i="18"/>
  <c r="D399" i="18"/>
  <c r="D682" i="18"/>
  <c r="D191" i="18"/>
  <c r="D781" i="18"/>
  <c r="D400" i="18"/>
  <c r="D152" i="18"/>
  <c r="D282" i="18"/>
  <c r="D487" i="18"/>
  <c r="D683" i="18"/>
  <c r="D23" i="18"/>
  <c r="D442" i="18"/>
  <c r="D229" i="18"/>
  <c r="D283" i="18"/>
  <c r="D684" i="18"/>
  <c r="D110" i="18"/>
  <c r="D153" i="18"/>
  <c r="D192" i="18"/>
  <c r="D284" i="18"/>
  <c r="D73" i="18"/>
  <c r="D154" i="18"/>
  <c r="D74" i="18"/>
  <c r="D488" i="18"/>
  <c r="D443" i="18"/>
  <c r="D685" i="18"/>
  <c r="D401" i="18"/>
  <c r="D155" i="18"/>
  <c r="D782" i="18"/>
  <c r="D156" i="18"/>
  <c r="D402" i="18"/>
  <c r="D230" i="18"/>
  <c r="D586" i="18"/>
  <c r="D686" i="18"/>
  <c r="D285" i="18"/>
  <c r="D837" i="18"/>
  <c r="D157" i="18"/>
  <c r="D783" i="18"/>
  <c r="D784" i="18"/>
  <c r="D587" i="18"/>
  <c r="D651" i="18"/>
  <c r="D838" i="18"/>
  <c r="D75" i="18"/>
  <c r="D839" i="18"/>
  <c r="D559" i="18"/>
  <c r="D588" i="18"/>
  <c r="D76" i="18"/>
  <c r="D489" i="18"/>
  <c r="D785" i="18"/>
  <c r="D286" i="18"/>
  <c r="D158" i="18"/>
  <c r="D687" i="18"/>
  <c r="D840" i="18"/>
  <c r="D77" i="18"/>
  <c r="D725" i="18"/>
  <c r="D372" i="18"/>
  <c r="D813" i="18"/>
  <c r="D519" i="18"/>
  <c r="D520" i="18"/>
  <c r="D193" i="18"/>
  <c r="D24" i="18"/>
  <c r="D111" i="18"/>
  <c r="D444" i="18"/>
  <c r="D25" i="18"/>
  <c r="D287" i="18"/>
  <c r="D688" i="18"/>
  <c r="D589" i="18"/>
  <c r="D288" i="18"/>
  <c r="D490" i="18"/>
  <c r="D726" i="18"/>
  <c r="D289" i="18"/>
  <c r="D445" i="18"/>
  <c r="D26" i="18"/>
  <c r="D786" i="18"/>
  <c r="D290" i="18"/>
  <c r="D446" i="18"/>
  <c r="D403" i="18"/>
  <c r="D27" i="18"/>
  <c r="D689" i="18"/>
  <c r="D291" i="18"/>
  <c r="D28" i="18"/>
  <c r="D491" i="18"/>
  <c r="D590" i="18"/>
  <c r="D492" i="18"/>
  <c r="D690" i="18"/>
  <c r="D125" i="18"/>
  <c r="D292" i="18"/>
  <c r="D841" i="18"/>
  <c r="D691" i="18"/>
  <c r="D404" i="18"/>
  <c r="D194" i="18"/>
  <c r="D78" i="18"/>
  <c r="D591" i="18"/>
  <c r="D727" i="18"/>
  <c r="D692" i="18"/>
  <c r="D842" i="18"/>
  <c r="D79" i="18"/>
  <c r="D843" i="18"/>
  <c r="D447" i="18"/>
  <c r="D693" i="18"/>
  <c r="D293" i="18"/>
  <c r="D195" i="18"/>
  <c r="D592" i="18"/>
  <c r="D373" i="18"/>
  <c r="D593" i="18"/>
  <c r="D814" i="18"/>
  <c r="D493" i="18"/>
  <c r="D694" i="18"/>
  <c r="D196" i="18"/>
  <c r="D844" i="18"/>
  <c r="D845" i="18"/>
  <c r="D405" i="18"/>
  <c r="D80" i="18"/>
  <c r="D728" i="18"/>
  <c r="D846" i="18"/>
  <c r="D29" i="18"/>
  <c r="D729" i="18"/>
  <c r="D406" i="18"/>
  <c r="D521" i="18"/>
  <c r="D787" i="18"/>
  <c r="D788" i="18"/>
  <c r="D494" i="18"/>
  <c r="D594" i="18"/>
  <c r="D374" i="18"/>
  <c r="D159" i="18"/>
  <c r="D730" i="18"/>
  <c r="D448" i="18"/>
  <c r="D81" i="18"/>
  <c r="D30" i="18"/>
  <c r="D595" i="18"/>
  <c r="D847" i="18"/>
  <c r="D731" i="18"/>
  <c r="D789" i="18"/>
  <c r="D294" i="18"/>
  <c r="D596" i="18"/>
  <c r="D295" i="18"/>
  <c r="D652" i="18"/>
  <c r="D296" i="18"/>
  <c r="D297" i="18"/>
  <c r="D495" i="18"/>
  <c r="D160" i="18"/>
  <c r="D375" i="18"/>
  <c r="D597" i="18"/>
  <c r="D161" i="18"/>
  <c r="D162" i="18"/>
  <c r="D522" i="18"/>
  <c r="D298" i="18"/>
  <c r="D560" i="18"/>
  <c r="D163" i="18"/>
  <c r="D598" i="18"/>
  <c r="D523" i="18"/>
  <c r="D299" i="18"/>
  <c r="D732" i="18"/>
  <c r="D300" i="18"/>
  <c r="D599" i="18"/>
  <c r="D301" i="18"/>
  <c r="D561" i="18"/>
  <c r="D82" i="18"/>
  <c r="D524" i="18"/>
  <c r="D164" i="18"/>
  <c r="D449" i="18"/>
  <c r="D302" i="18"/>
  <c r="D695" i="18"/>
  <c r="D31" i="18"/>
  <c r="D525" i="18"/>
  <c r="D407" i="18"/>
  <c r="D83" i="18"/>
  <c r="D526" i="18"/>
  <c r="D450" i="18"/>
  <c r="D303" i="18"/>
  <c r="D165" i="18"/>
  <c r="D527" i="18"/>
  <c r="D790" i="18"/>
  <c r="D600" i="18"/>
  <c r="D304" i="18"/>
  <c r="D562" i="18"/>
  <c r="D733" i="18"/>
  <c r="D451" i="18"/>
  <c r="D734" i="18"/>
  <c r="D32" i="18"/>
  <c r="D408" i="18"/>
  <c r="D528" i="18"/>
  <c r="D452" i="18"/>
  <c r="D815" i="18"/>
  <c r="D601" i="18"/>
  <c r="D305" i="18"/>
  <c r="D306" i="18"/>
  <c r="D307" i="18"/>
  <c r="D848" i="18"/>
  <c r="D197" i="18"/>
  <c r="D308" i="18"/>
  <c r="D309" i="18"/>
  <c r="D849" i="18"/>
  <c r="D453" i="18"/>
  <c r="D198" i="18"/>
  <c r="D126" i="18"/>
  <c r="D602" i="18"/>
  <c r="D84" i="18"/>
  <c r="D603" i="18"/>
  <c r="D735" i="18"/>
  <c r="D33" i="18"/>
  <c r="D736" i="18"/>
  <c r="D34" i="18"/>
  <c r="D737" i="18"/>
  <c r="D199" i="18"/>
  <c r="D850" i="18"/>
  <c r="D791" i="18"/>
  <c r="D85" i="18"/>
  <c r="D310" i="18"/>
  <c r="D166" i="18"/>
  <c r="D231" i="18"/>
  <c r="D311" i="18"/>
  <c r="D604" i="18"/>
  <c r="D86" i="18"/>
  <c r="D312" i="18"/>
  <c r="D167" i="18"/>
  <c r="D851" i="18"/>
  <c r="D313" i="18"/>
  <c r="D314" i="18"/>
  <c r="D315" i="18"/>
  <c r="D316" i="18"/>
  <c r="D200" i="18"/>
  <c r="D317" i="18"/>
  <c r="D87" i="18"/>
  <c r="D318" i="18"/>
  <c r="D852" i="18"/>
  <c r="D853" i="18"/>
  <c r="D35" i="18"/>
  <c r="D201" i="18"/>
  <c r="D168" i="18"/>
  <c r="D319" i="18"/>
  <c r="D320" i="18"/>
  <c r="D792" i="18"/>
  <c r="D529" i="18"/>
  <c r="D605" i="18"/>
  <c r="D606" i="18"/>
  <c r="D409" i="18"/>
  <c r="D202" i="18"/>
  <c r="D607" i="18"/>
  <c r="D696" i="18"/>
  <c r="D88" i="18"/>
  <c r="D653" i="18"/>
  <c r="D530" i="18"/>
  <c r="D854" i="18"/>
  <c r="D127" i="18"/>
  <c r="D36" i="18"/>
  <c r="D454" i="18"/>
  <c r="D608" i="18"/>
  <c r="D609" i="18"/>
  <c r="D855" i="18"/>
  <c r="D169" i="18"/>
  <c r="D232" i="18"/>
  <c r="D37" i="18"/>
  <c r="D321" i="18"/>
  <c r="D610" i="18"/>
  <c r="D611" i="18"/>
  <c r="D233" i="18"/>
  <c r="D410" i="18"/>
  <c r="D234" i="18"/>
  <c r="D38" i="18"/>
  <c r="D322" i="18"/>
  <c r="D323" i="18"/>
  <c r="D411" i="18"/>
  <c r="D39" i="18"/>
  <c r="D40" i="18"/>
  <c r="D496" i="18"/>
  <c r="D531" i="18"/>
  <c r="D856" i="18"/>
  <c r="D697" i="18"/>
  <c r="D738" i="18"/>
  <c r="D532" i="18"/>
  <c r="D612" i="18"/>
  <c r="D533" i="18"/>
  <c r="D128" i="18"/>
  <c r="D112" i="18"/>
  <c r="D613" i="18"/>
  <c r="D793" i="18"/>
  <c r="D41" i="18"/>
  <c r="D654" i="18"/>
  <c r="D857" i="18"/>
  <c r="D376" i="18"/>
  <c r="D563" i="18"/>
  <c r="D534" i="18"/>
  <c r="D412" i="18"/>
  <c r="D739" i="18"/>
  <c r="D794" i="18"/>
  <c r="D170" i="18"/>
  <c r="D171" i="18"/>
  <c r="D614" i="18"/>
  <c r="D497" i="18"/>
  <c r="D413" i="18"/>
  <c r="D172" i="18"/>
  <c r="D377" i="18"/>
  <c r="D858" i="18"/>
  <c r="D655" i="18"/>
  <c r="D740" i="18"/>
  <c r="D535" i="18"/>
  <c r="D203" i="18"/>
  <c r="D324" i="18"/>
  <c r="D615" i="18"/>
  <c r="D795" i="18"/>
  <c r="D564" i="18"/>
  <c r="D816" i="18"/>
  <c r="D204" i="18"/>
  <c r="D616" i="18"/>
  <c r="D656" i="18"/>
  <c r="D565" i="18"/>
  <c r="D617" i="18"/>
  <c r="D618" i="18"/>
  <c r="D741" i="18"/>
  <c r="D498" i="18"/>
  <c r="D113" i="18"/>
  <c r="D619" i="18"/>
  <c r="D620" i="18"/>
  <c r="D796" i="18"/>
  <c r="D455" i="18"/>
  <c r="D173" i="18"/>
  <c r="D205" i="18"/>
  <c r="D89" i="18"/>
  <c r="D698" i="18"/>
  <c r="D797" i="18"/>
  <c r="D90" i="18"/>
  <c r="D42" i="18"/>
  <c r="D378" i="18"/>
  <c r="D742" i="18"/>
  <c r="D325" i="18"/>
  <c r="D621" i="18"/>
  <c r="D798" i="18"/>
  <c r="D536" i="18"/>
  <c r="D174" i="18"/>
  <c r="D743" i="18"/>
  <c r="D175" i="18"/>
  <c r="D43" i="18"/>
  <c r="D44" i="18"/>
  <c r="D326" i="18"/>
  <c r="D456" i="18"/>
  <c r="D45" i="18"/>
  <c r="D859" i="18"/>
  <c r="D235" i="18"/>
  <c r="D457" i="18"/>
  <c r="D657" i="18"/>
  <c r="D537" i="18"/>
  <c r="D622" i="18"/>
  <c r="D129" i="18"/>
  <c r="D860" i="18"/>
  <c r="D327" i="18"/>
  <c r="D91" i="18"/>
  <c r="D744" i="18"/>
  <c r="D328" i="18"/>
  <c r="D699" i="18"/>
  <c r="D92" i="18"/>
  <c r="D538" i="18"/>
  <c r="D329" i="18"/>
  <c r="D539" i="18"/>
  <c r="D623" i="18"/>
  <c r="D93" i="18"/>
  <c r="D624" i="18"/>
  <c r="D458" i="18"/>
  <c r="D745" i="18"/>
  <c r="D746" i="18"/>
  <c r="D799" i="18"/>
  <c r="D236" i="18"/>
  <c r="D861" i="18"/>
  <c r="D46" i="18"/>
  <c r="D862" i="18"/>
  <c r="D625" i="18"/>
  <c r="D499" i="18"/>
  <c r="D747" i="18"/>
  <c r="D330" i="18"/>
  <c r="D748" i="18"/>
  <c r="D94" i="18"/>
  <c r="D540" i="18"/>
  <c r="D237" i="18"/>
  <c r="D459" i="18"/>
  <c r="D658" i="18"/>
  <c r="D206" i="18"/>
  <c r="D659" i="18"/>
  <c r="D176" i="18"/>
  <c r="D207" i="18"/>
  <c r="D331" i="18"/>
  <c r="D47" i="18"/>
  <c r="D95" i="18"/>
  <c r="D238" i="18"/>
  <c r="D332" i="18"/>
  <c r="D460" i="18"/>
  <c r="D333" i="18"/>
  <c r="D334" i="18"/>
  <c r="D335" i="18"/>
  <c r="D700" i="18"/>
  <c r="D336" i="18"/>
  <c r="D500" i="18"/>
  <c r="D461" i="18"/>
  <c r="D114" i="18"/>
  <c r="D541" i="18"/>
  <c r="D414" i="18"/>
  <c r="D337" i="18"/>
  <c r="D749" i="18"/>
  <c r="D177" i="18"/>
  <c r="D208" i="18"/>
  <c r="D379" i="18"/>
  <c r="D750" i="18"/>
  <c r="D415" i="18"/>
  <c r="D338" i="18"/>
  <c r="D863" i="18"/>
  <c r="D339" i="18"/>
  <c r="D542" i="18"/>
  <c r="D340" i="18"/>
  <c r="D209" i="18"/>
  <c r="D626" i="18"/>
  <c r="D751" i="18"/>
  <c r="D864" i="18"/>
  <c r="D865" i="18"/>
  <c r="D341" i="18"/>
  <c r="D210" i="18"/>
  <c r="D752" i="18"/>
  <c r="D342" i="18"/>
  <c r="D96" i="18"/>
  <c r="D416" i="18"/>
  <c r="D462" i="18"/>
  <c r="D627" i="18"/>
  <c r="D753" i="18"/>
  <c r="D628" i="18"/>
  <c r="D866" i="18"/>
  <c r="D501" i="18"/>
  <c r="D543" i="18"/>
  <c r="D629" i="18"/>
  <c r="D178" i="18"/>
  <c r="D660" i="18"/>
  <c r="D380" i="18"/>
  <c r="D630" i="18"/>
  <c r="D701" i="18"/>
  <c r="D867" i="18"/>
  <c r="D463" i="18"/>
  <c r="D631" i="18"/>
  <c r="D211" i="18"/>
  <c r="D97" i="18"/>
  <c r="D212" i="18"/>
  <c r="D98" i="18"/>
  <c r="D817" i="18"/>
  <c r="D800" i="18"/>
  <c r="D754" i="18"/>
  <c r="D755" i="18"/>
  <c r="D756" i="18"/>
  <c r="D702" i="18"/>
  <c r="D343" i="18"/>
  <c r="D818" i="18"/>
  <c r="D868" i="18"/>
  <c r="D819" i="18"/>
  <c r="D869" i="18"/>
  <c r="D213" i="18"/>
  <c r="D239" i="18"/>
  <c r="D757" i="18"/>
  <c r="D801" i="18"/>
  <c r="D48" i="18"/>
  <c r="D464" i="18"/>
  <c r="D344" i="18"/>
  <c r="D345" i="18"/>
  <c r="D544" i="18"/>
  <c r="D802" i="18"/>
  <c r="D346" i="18"/>
  <c r="D179" i="18"/>
  <c r="D870" i="18"/>
  <c r="D758" i="18"/>
  <c r="D347" i="18"/>
  <c r="D661" i="18"/>
  <c r="D240" i="18"/>
  <c r="D632" i="18"/>
  <c r="D662" i="18"/>
  <c r="D633" i="18"/>
  <c r="D465" i="18"/>
  <c r="D348" i="18"/>
  <c r="D703" i="18"/>
  <c r="D803" i="18"/>
  <c r="D634" i="18"/>
  <c r="D804" i="18"/>
  <c r="D115" i="18"/>
  <c r="D704" i="18"/>
  <c r="D49" i="18"/>
  <c r="D349" i="18"/>
  <c r="D180" i="18"/>
  <c r="D350" i="18"/>
  <c r="D351" i="18"/>
  <c r="D663" i="18"/>
  <c r="D116" i="18"/>
  <c r="D214" i="18"/>
  <c r="D50" i="18"/>
  <c r="D381" i="18"/>
  <c r="D382" i="18"/>
  <c r="D502" i="18"/>
  <c r="D759" i="18"/>
  <c r="D871" i="18"/>
  <c r="D352" i="18"/>
  <c r="D417" i="18"/>
  <c r="D503" i="18"/>
  <c r="D466" i="18"/>
  <c r="D760" i="18"/>
  <c r="D635" i="18"/>
  <c r="D636" i="18"/>
  <c r="D705" i="18"/>
  <c r="D99" i="18"/>
  <c r="D215" i="18"/>
  <c r="D51" i="18"/>
  <c r="D761" i="18"/>
  <c r="D805" i="18"/>
  <c r="D762" i="18"/>
  <c r="D353" i="18"/>
  <c r="D637" i="18"/>
  <c r="D52" i="18"/>
  <c r="D354" i="18"/>
  <c r="D467" i="18"/>
  <c r="D418" i="18"/>
  <c r="D545" i="18"/>
  <c r="D355" i="18"/>
  <c r="D356" i="18"/>
  <c r="D820" i="18"/>
  <c r="D216" i="18"/>
  <c r="D419" i="18"/>
  <c r="D468" i="18"/>
  <c r="D357" i="18"/>
  <c r="D358" i="18"/>
  <c r="D53" i="18"/>
  <c r="D763" i="18"/>
  <c r="D764" i="18"/>
  <c r="D420" i="18"/>
  <c r="D359" i="18"/>
  <c r="D546" i="18"/>
  <c r="D806" i="18"/>
  <c r="D117" i="18"/>
  <c r="D638" i="18"/>
  <c r="D217" i="18"/>
  <c r="D469" i="18"/>
  <c r="D100" i="18"/>
  <c r="D821" i="18"/>
  <c r="D547" i="18"/>
  <c r="D130" i="18"/>
  <c r="D822" i="18"/>
  <c r="D470" i="18"/>
  <c r="D101" i="18"/>
  <c r="D471" i="18"/>
  <c r="D241" i="18"/>
  <c r="D706" i="18"/>
  <c r="D472" i="18"/>
  <c r="D548" i="18"/>
  <c r="D639" i="18"/>
  <c r="D765" i="18"/>
  <c r="D640" i="18"/>
  <c r="D218" i="18"/>
  <c r="D473" i="18"/>
  <c r="D360" i="18"/>
  <c r="D361" i="18"/>
  <c r="D766" i="18"/>
  <c r="D641" i="18"/>
  <c r="D767" i="18"/>
  <c r="D504" i="18"/>
  <c r="D807" i="18"/>
  <c r="D474" i="18"/>
  <c r="D102" i="18"/>
  <c r="D131" i="18"/>
  <c r="D54" i="18"/>
  <c r="D549" i="18"/>
  <c r="D55" i="18"/>
  <c r="D383" i="18"/>
  <c r="D664" i="18"/>
  <c r="D219" i="18"/>
  <c r="D103" i="18"/>
  <c r="D550" i="18"/>
  <c r="D220" i="18"/>
  <c r="D642" i="18"/>
  <c r="D475" i="18"/>
  <c r="D56" i="18"/>
  <c r="D362" i="18"/>
  <c r="D476" i="18"/>
  <c r="D643" i="18"/>
  <c r="D221" i="18"/>
  <c r="D363" i="18"/>
  <c r="D222" i="18"/>
  <c r="D242" i="18"/>
  <c r="D364" i="18"/>
  <c r="D57" i="18"/>
  <c r="D243" i="18"/>
  <c r="D384" i="18"/>
  <c r="D365" i="18"/>
  <c r="D707" i="18"/>
  <c r="D421" i="18"/>
  <c r="D708" i="18"/>
  <c r="D477" i="18"/>
  <c r="D422" i="18"/>
  <c r="D223" i="18"/>
  <c r="D709" i="18"/>
  <c r="D808" i="18"/>
  <c r="D644" i="18"/>
  <c r="D104" i="18"/>
  <c r="D645" i="18"/>
  <c r="D132" i="18"/>
  <c r="D768" i="18"/>
  <c r="D646" i="18"/>
  <c r="D385" i="18"/>
  <c r="D423" i="18"/>
  <c r="D551" i="18"/>
  <c r="D566" i="18"/>
  <c r="D648" i="18"/>
  <c r="D14" i="18"/>
  <c r="D811" i="18"/>
  <c r="D514" i="18"/>
  <c r="D665" i="18"/>
  <c r="D567" i="18"/>
  <c r="D425" i="18"/>
  <c r="D266" i="18"/>
  <c r="D272" i="18"/>
  <c r="D257" i="18"/>
  <c r="D368" i="18"/>
  <c r="D426" i="18"/>
  <c r="D386" i="18"/>
  <c r="D834" i="18"/>
  <c r="D710" i="18"/>
  <c r="D827" i="18"/>
  <c r="D273" i="18"/>
  <c r="D186" i="18"/>
  <c r="D224" i="18"/>
  <c r="D392" i="18"/>
  <c r="D390" i="18"/>
  <c r="D187" i="18"/>
  <c r="D480" i="18"/>
  <c r="D438" i="18"/>
  <c r="D19" i="18"/>
  <c r="D825" i="18"/>
  <c r="D225" i="18"/>
  <c r="D830" i="18"/>
  <c r="D439" i="18"/>
  <c r="D181" i="18"/>
  <c r="D429" i="18"/>
  <c r="D774" i="18"/>
  <c r="D143" i="18"/>
  <c r="D17" i="18"/>
  <c r="D244" i="18"/>
  <c r="D675" i="18"/>
  <c r="D183" i="18"/>
  <c r="D133" i="18"/>
  <c r="D779" i="18"/>
  <c r="D485" i="18"/>
  <c r="D579" i="18"/>
  <c r="D68" i="18"/>
  <c r="D568" i="18"/>
  <c r="D134" i="18"/>
  <c r="D720" i="18"/>
  <c r="D574" i="18"/>
  <c r="D506" i="18"/>
  <c r="D263" i="18"/>
  <c r="D245" i="18"/>
  <c r="D67" i="18"/>
  <c r="D578" i="18"/>
  <c r="D61" i="18"/>
  <c r="D674" i="18"/>
  <c r="D711" i="18"/>
  <c r="D267" i="18"/>
  <c r="D507" i="18"/>
  <c r="D483" i="18"/>
  <c r="D430" i="18"/>
  <c r="D248" i="18"/>
  <c r="D434" i="18"/>
  <c r="D432" i="18"/>
  <c r="D777" i="18"/>
  <c r="D246" i="18"/>
  <c r="D714" i="18"/>
  <c r="D510" i="18"/>
  <c r="D18" i="18"/>
  <c r="D268" i="18"/>
  <c r="D570" i="18"/>
  <c r="D227" i="18"/>
  <c r="D828" i="18"/>
  <c r="D2" i="18"/>
  <c r="D672" i="18"/>
  <c r="D258" i="18"/>
  <c r="D569" i="18"/>
  <c r="D58" i="18"/>
  <c r="D831" i="18"/>
  <c r="D552" i="18"/>
  <c r="D259" i="18"/>
  <c r="D141" i="18"/>
  <c r="D260" i="18"/>
  <c r="D649" i="18"/>
  <c r="D387" i="18"/>
  <c r="D571" i="18"/>
  <c r="D679" i="18"/>
  <c r="D366" i="18"/>
  <c r="D481" i="18"/>
  <c r="D812" i="18"/>
  <c r="D145" i="18"/>
  <c r="D69" i="18"/>
  <c r="D553" i="18"/>
  <c r="D575" i="18"/>
  <c r="D478" i="18"/>
  <c r="D262" i="18"/>
  <c r="D435" i="18"/>
  <c r="D251" i="18"/>
  <c r="D769" i="18"/>
  <c r="D185" i="18"/>
  <c r="D371" i="18"/>
  <c r="D718" i="18"/>
  <c r="D370" i="18"/>
  <c r="D393" i="18"/>
  <c r="D269" i="18"/>
  <c r="D249" i="18"/>
  <c r="D12" i="18"/>
  <c r="D65" i="18"/>
  <c r="D388" i="18"/>
  <c r="D3" i="18"/>
  <c r="D270" i="18"/>
  <c r="D677" i="18"/>
  <c r="D138" i="18"/>
  <c r="D107" i="18"/>
  <c r="D13" i="18"/>
  <c r="D823" i="18"/>
  <c r="D436" i="18"/>
  <c r="D4" i="18"/>
  <c r="D712" i="18"/>
  <c r="D515" i="18"/>
  <c r="D226" i="18"/>
  <c r="D719" i="18"/>
  <c r="D440" i="18"/>
  <c r="D829" i="18"/>
  <c r="D572" i="18"/>
  <c r="D715" i="18"/>
  <c r="D573" i="18"/>
  <c r="D10" i="18"/>
  <c r="D16" i="18"/>
  <c r="D389" i="18"/>
  <c r="D580" i="18"/>
  <c r="D484" i="18"/>
  <c r="D810" i="18"/>
  <c r="D809" i="18"/>
  <c r="D773" i="18"/>
  <c r="D721" i="18"/>
  <c r="D776" i="18"/>
  <c r="D20" i="18"/>
  <c r="D253" i="18"/>
  <c r="D556" i="18"/>
  <c r="D148" i="18"/>
  <c r="D275" i="18"/>
  <c r="D667" i="18"/>
  <c r="D109" i="18"/>
  <c r="D135" i="18"/>
  <c r="D7" i="18"/>
  <c r="D108" i="18"/>
  <c r="D255" i="18"/>
  <c r="D15" i="18"/>
  <c r="D669" i="18"/>
  <c r="D513" i="18"/>
  <c r="D5" i="18"/>
  <c r="D254" i="18"/>
  <c r="D142" i="18"/>
  <c r="D676" i="18"/>
  <c r="D147" i="18"/>
  <c r="D424" i="18"/>
  <c r="D554" i="18"/>
  <c r="D62" i="18"/>
  <c r="D121" i="18"/>
  <c r="D66" i="18"/>
  <c r="D8" i="18"/>
  <c r="D106" i="18"/>
  <c r="D122" i="18"/>
  <c r="D394" i="18"/>
  <c r="D770" i="18"/>
  <c r="D716" i="18"/>
  <c r="D678" i="18"/>
  <c r="D576" i="18"/>
  <c r="D671" i="18"/>
  <c r="D264" i="18"/>
  <c r="D433" i="18"/>
  <c r="D136" i="18"/>
  <c r="D261" i="18"/>
  <c r="D11" i="18"/>
  <c r="D137" i="18"/>
  <c r="D826" i="18"/>
  <c r="D508" i="18"/>
  <c r="D247" i="18"/>
  <c r="D771" i="18"/>
  <c r="D146" i="18"/>
  <c r="D9" i="18"/>
  <c r="D139" i="18"/>
  <c r="D63" i="18"/>
  <c r="C18" i="20"/>
  <c r="E18" i="20" s="1"/>
  <c r="C17" i="20"/>
  <c r="E17" i="20" s="1"/>
  <c r="E16" i="20"/>
  <c r="C16" i="20"/>
  <c r="C15" i="20"/>
  <c r="E15" i="20" s="1"/>
  <c r="E14" i="20"/>
  <c r="C14" i="20"/>
  <c r="C13" i="20"/>
  <c r="E13" i="20" s="1"/>
  <c r="E12" i="20"/>
  <c r="C12" i="20"/>
  <c r="C11" i="20"/>
  <c r="E11" i="20" s="1"/>
  <c r="E10" i="20"/>
  <c r="C10" i="20"/>
  <c r="C9" i="20"/>
  <c r="E9" i="20" s="1"/>
  <c r="E8" i="20"/>
  <c r="C8" i="20"/>
  <c r="C7" i="20"/>
  <c r="E7" i="20" s="1"/>
  <c r="D256" i="18"/>
  <c r="D775" i="18"/>
  <c r="D833" i="18"/>
  <c r="D479" i="18"/>
  <c r="D271" i="18"/>
  <c r="D511" i="18"/>
  <c r="D557" i="18"/>
  <c r="D437" i="18"/>
  <c r="D120" i="18"/>
  <c r="D188" i="18"/>
  <c r="D778" i="18"/>
  <c r="D666" i="18"/>
  <c r="D668" i="18"/>
  <c r="D505" i="18"/>
  <c r="D713" i="18"/>
  <c r="D265" i="18"/>
  <c r="D6" i="18"/>
  <c r="D555" i="18"/>
  <c r="D118" i="18"/>
  <c r="D105" i="18"/>
  <c r="D428" i="18"/>
  <c r="D431" i="18"/>
  <c r="D250" i="18"/>
  <c r="D60" i="18"/>
  <c r="D140" i="18"/>
  <c r="D673" i="18"/>
  <c r="D835" i="18"/>
  <c r="D832" i="18"/>
  <c r="D367" i="18"/>
  <c r="D772" i="18"/>
  <c r="D647" i="18"/>
  <c r="D717" i="18"/>
  <c r="D59" i="18"/>
  <c r="D252" i="18"/>
  <c r="D509" i="18"/>
  <c r="D581" i="18"/>
  <c r="D369" i="18"/>
  <c r="D670" i="18"/>
  <c r="D182" i="18"/>
  <c r="D144" i="18"/>
  <c r="D119" i="18"/>
  <c r="D577" i="18"/>
  <c r="D228" i="18"/>
  <c r="D512" i="18"/>
  <c r="D427" i="18"/>
  <c r="D184" i="18"/>
  <c r="D482" i="18"/>
  <c r="D824" i="18"/>
  <c r="D274" i="18"/>
  <c r="D64" i="18"/>
  <c r="D391" i="18"/>
  <c r="C2" i="19"/>
  <c r="C3" i="19"/>
  <c r="C4" i="19"/>
  <c r="C5" i="19"/>
  <c r="C6" i="19"/>
  <c r="C7" i="19"/>
  <c r="C8" i="19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A3" i="19" l="1"/>
  <c r="A4" i="19"/>
  <c r="A5" i="19"/>
  <c r="A6" i="19"/>
  <c r="A7" i="19"/>
  <c r="A8" i="19"/>
  <c r="A9" i="19"/>
  <c r="A10" i="19"/>
  <c r="A11" i="19"/>
  <c r="A12" i="19"/>
  <c r="A13" i="19"/>
  <c r="A14" i="19"/>
  <c r="A15" i="19"/>
  <c r="A16" i="19"/>
  <c r="A17" i="19"/>
  <c r="A18" i="19"/>
  <c r="A19" i="19"/>
  <c r="A20" i="19"/>
  <c r="A21" i="19"/>
  <c r="A22" i="19"/>
  <c r="A23" i="19"/>
  <c r="A24" i="19"/>
  <c r="A25" i="19"/>
  <c r="A26" i="19"/>
  <c r="A2" i="19"/>
  <c r="T3" i="16" a="1"/>
  <c r="T3" i="16" s="1"/>
  <c r="R3" i="16" a="1"/>
  <c r="R3" i="16" s="1"/>
  <c r="R4" i="16" s="1" a="1"/>
  <c r="R4" i="16" s="1"/>
  <c r="L5" i="2"/>
  <c r="R5" i="16" l="1" a="1"/>
  <c r="R5" i="16" s="1"/>
  <c r="R6" i="16" s="1" a="1"/>
  <c r="R6" i="16" s="1"/>
  <c r="T4" i="16" a="1"/>
  <c r="T4" i="16" s="1"/>
  <c r="T5" i="16" s="1" a="1"/>
  <c r="T5" i="16" s="1"/>
  <c r="A13" i="5" a="1"/>
  <c r="A13" i="5" s="1"/>
  <c r="C13" i="5" s="1" a="1"/>
  <c r="C13" i="5" s="1"/>
  <c r="B34" i="5" a="1"/>
  <c r="B34" i="5" s="1"/>
  <c r="AD3" i="16"/>
  <c r="A211" i="5" a="1"/>
  <c r="A211" i="5" s="1"/>
  <c r="B204" i="5" a="1"/>
  <c r="B204" i="5" s="1"/>
  <c r="B209" i="5" a="1"/>
  <c r="B209" i="5" s="1"/>
  <c r="A218" i="5" a="1"/>
  <c r="A218" i="5" s="1"/>
  <c r="AE3" i="16"/>
  <c r="CO22" i="2"/>
  <c r="CO23" i="2"/>
  <c r="CO25" i="2"/>
  <c r="CO26" i="2"/>
  <c r="CO27" i="2"/>
  <c r="CO28" i="2"/>
  <c r="CO29" i="2"/>
  <c r="CO30" i="2"/>
  <c r="CO31" i="2"/>
  <c r="CO32" i="2"/>
  <c r="CO33" i="2"/>
  <c r="CO34" i="2"/>
  <c r="CO35" i="2"/>
  <c r="CO36" i="2"/>
  <c r="CO37" i="2"/>
  <c r="CO38" i="2"/>
  <c r="CO39" i="2"/>
  <c r="W3" i="16" l="1" a="1"/>
  <c r="W3" i="16" s="1"/>
  <c r="W7" i="16" a="1"/>
  <c r="W7" i="16" s="1"/>
  <c r="W11" i="16" a="1"/>
  <c r="W11" i="16" s="1"/>
  <c r="W15" i="16" a="1"/>
  <c r="W15" i="16" s="1"/>
  <c r="W19" i="16" a="1"/>
  <c r="W19" i="16" s="1"/>
  <c r="W23" i="16" a="1"/>
  <c r="W23" i="16" s="1"/>
  <c r="W27" i="16" a="1"/>
  <c r="W27" i="16" s="1"/>
  <c r="V3" i="16" a="1"/>
  <c r="V3" i="16" s="1"/>
  <c r="X3" i="16" s="1" a="1"/>
  <c r="X3" i="16" s="1"/>
  <c r="V7" i="16" a="1"/>
  <c r="V7" i="16" s="1"/>
  <c r="X7" i="16" s="1" a="1"/>
  <c r="X7" i="16" s="1"/>
  <c r="V11" i="16" a="1"/>
  <c r="V11" i="16" s="1"/>
  <c r="X11" i="16" s="1" a="1"/>
  <c r="X11" i="16" s="1"/>
  <c r="V15" i="16" a="1"/>
  <c r="V15" i="16" s="1"/>
  <c r="X15" i="16" s="1" a="1"/>
  <c r="X15" i="16" s="1"/>
  <c r="V19" i="16" a="1"/>
  <c r="V19" i="16" s="1"/>
  <c r="X19" i="16" s="1" a="1"/>
  <c r="X19" i="16" s="1"/>
  <c r="V23" i="16" a="1"/>
  <c r="V23" i="16" s="1"/>
  <c r="X23" i="16" s="1" a="1"/>
  <c r="X23" i="16" s="1"/>
  <c r="V27" i="16" a="1"/>
  <c r="V27" i="16" s="1"/>
  <c r="X27" i="16" s="1" a="1"/>
  <c r="X27" i="16" s="1"/>
  <c r="V31" i="16" a="1"/>
  <c r="V31" i="16" s="1"/>
  <c r="W13" i="16" a="1"/>
  <c r="W13" i="16" s="1"/>
  <c r="W25" i="16" a="1"/>
  <c r="W25" i="16" s="1"/>
  <c r="V13" i="16" a="1"/>
  <c r="V13" i="16" s="1"/>
  <c r="X13" i="16" s="1" a="1"/>
  <c r="X13" i="16" s="1"/>
  <c r="V21" i="16" a="1"/>
  <c r="V21" i="16" s="1"/>
  <c r="X21" i="16" s="1" a="1"/>
  <c r="X21" i="16" s="1"/>
  <c r="V33" i="16" a="1"/>
  <c r="V33" i="16" s="1"/>
  <c r="W4" i="16" a="1"/>
  <c r="W4" i="16" s="1"/>
  <c r="W8" i="16" a="1"/>
  <c r="W8" i="16" s="1"/>
  <c r="W12" i="16" a="1"/>
  <c r="W12" i="16" s="1"/>
  <c r="W16" i="16" a="1"/>
  <c r="W16" i="16" s="1"/>
  <c r="W20" i="16" a="1"/>
  <c r="W20" i="16" s="1"/>
  <c r="W24" i="16" a="1"/>
  <c r="W24" i="16" s="1"/>
  <c r="V4" i="16" a="1"/>
  <c r="V4" i="16" s="1"/>
  <c r="X4" i="16" s="1" a="1"/>
  <c r="X4" i="16" s="1"/>
  <c r="V8" i="16" a="1"/>
  <c r="V8" i="16" s="1"/>
  <c r="X8" i="16" s="1" a="1"/>
  <c r="X8" i="16" s="1"/>
  <c r="V12" i="16" a="1"/>
  <c r="V12" i="16" s="1"/>
  <c r="X12" i="16" s="1" a="1"/>
  <c r="X12" i="16" s="1"/>
  <c r="V16" i="16" a="1"/>
  <c r="V16" i="16" s="1"/>
  <c r="X16" i="16" s="1" a="1"/>
  <c r="X16" i="16" s="1"/>
  <c r="V20" i="16" a="1"/>
  <c r="V20" i="16" s="1"/>
  <c r="X20" i="16" s="1" a="1"/>
  <c r="X20" i="16" s="1"/>
  <c r="V24" i="16" a="1"/>
  <c r="V24" i="16" s="1"/>
  <c r="X24" i="16" s="1" a="1"/>
  <c r="X24" i="16" s="1"/>
  <c r="V28" i="16" a="1"/>
  <c r="V28" i="16" s="1"/>
  <c r="V32" i="16" a="1"/>
  <c r="V32" i="16" s="1"/>
  <c r="W5" i="16" a="1"/>
  <c r="W5" i="16" s="1"/>
  <c r="W9" i="16" a="1"/>
  <c r="W9" i="16" s="1"/>
  <c r="W17" i="16" a="1"/>
  <c r="W17" i="16" s="1"/>
  <c r="W21" i="16" a="1"/>
  <c r="W21" i="16" s="1"/>
  <c r="V5" i="16" a="1"/>
  <c r="V5" i="16" s="1"/>
  <c r="X5" i="16" s="1" a="1"/>
  <c r="X5" i="16" s="1"/>
  <c r="V9" i="16" a="1"/>
  <c r="V9" i="16" s="1"/>
  <c r="X9" i="16" s="1" a="1"/>
  <c r="X9" i="16" s="1"/>
  <c r="V17" i="16" a="1"/>
  <c r="V17" i="16" s="1"/>
  <c r="X17" i="16" s="1" a="1"/>
  <c r="X17" i="16" s="1"/>
  <c r="V25" i="16" a="1"/>
  <c r="V25" i="16" s="1"/>
  <c r="X25" i="16" s="1" a="1"/>
  <c r="X25" i="16" s="1"/>
  <c r="V29" i="16" a="1"/>
  <c r="V29" i="16" s="1"/>
  <c r="W6" i="16" a="1"/>
  <c r="W6" i="16" s="1"/>
  <c r="W22" i="16" a="1"/>
  <c r="W22" i="16" s="1"/>
  <c r="V6" i="16" a="1"/>
  <c r="V6" i="16" s="1"/>
  <c r="X6" i="16" s="1" a="1"/>
  <c r="X6" i="16" s="1"/>
  <c r="V22" i="16" a="1"/>
  <c r="V22" i="16" s="1"/>
  <c r="X22" i="16" s="1" a="1"/>
  <c r="X22" i="16" s="1"/>
  <c r="W10" i="16" a="1"/>
  <c r="W10" i="16" s="1"/>
  <c r="W26" i="16" a="1"/>
  <c r="W26" i="16" s="1"/>
  <c r="V10" i="16" a="1"/>
  <c r="V10" i="16" s="1"/>
  <c r="X10" i="16" s="1" a="1"/>
  <c r="X10" i="16" s="1"/>
  <c r="V26" i="16" a="1"/>
  <c r="V26" i="16" s="1"/>
  <c r="X26" i="16" s="1" a="1"/>
  <c r="X26" i="16" s="1"/>
  <c r="W14" i="16" a="1"/>
  <c r="W14" i="16" s="1"/>
  <c r="V14" i="16" a="1"/>
  <c r="V14" i="16" s="1"/>
  <c r="X14" i="16" s="1" a="1"/>
  <c r="X14" i="16" s="1"/>
  <c r="V30" i="16" a="1"/>
  <c r="V30" i="16" s="1"/>
  <c r="W18" i="16" a="1"/>
  <c r="W18" i="16" s="1"/>
  <c r="V18" i="16" a="1"/>
  <c r="V18" i="16" s="1"/>
  <c r="X18" i="16" s="1" a="1"/>
  <c r="X18" i="16" s="1"/>
  <c r="V34" i="16" a="1"/>
  <c r="V34" i="16" s="1"/>
  <c r="R7" i="16" a="1"/>
  <c r="R7" i="16" s="1"/>
  <c r="R8" i="16" s="1" a="1"/>
  <c r="R8" i="16" s="1"/>
  <c r="T6" i="16" a="1"/>
  <c r="T6" i="16" s="1"/>
  <c r="T7" i="16" s="1" a="1"/>
  <c r="T7" i="16" s="1"/>
  <c r="A212" i="5" a="1"/>
  <c r="A212" i="5" s="1"/>
  <c r="A204" i="5" a="1"/>
  <c r="A204" i="5" s="1"/>
  <c r="B189" i="5" a="1"/>
  <c r="B189" i="5" s="1"/>
  <c r="CO21" i="2"/>
  <c r="A219" i="5" a="1"/>
  <c r="A219" i="5" s="1"/>
  <c r="A213" i="5" a="1"/>
  <c r="A213" i="5" s="1"/>
  <c r="A202" i="5" a="1"/>
  <c r="A202" i="5" s="1"/>
  <c r="A201" i="5" a="1"/>
  <c r="A201" i="5" s="1"/>
  <c r="A72" i="5" a="1"/>
  <c r="A72" i="5" s="1"/>
  <c r="C72" i="5" s="1" a="1"/>
  <c r="C72" i="5" s="1"/>
  <c r="A210" i="5" a="1"/>
  <c r="A210" i="5" s="1"/>
  <c r="A216" i="5" a="1"/>
  <c r="A216" i="5" s="1"/>
  <c r="A209" i="5" a="1"/>
  <c r="A209" i="5" s="1"/>
  <c r="B211" i="5" a="1"/>
  <c r="B211" i="5" s="1"/>
  <c r="B45" i="5" a="1"/>
  <c r="B45" i="5" s="1"/>
  <c r="B131" i="5" a="1"/>
  <c r="B131" i="5" s="1"/>
  <c r="A131" i="5" a="1"/>
  <c r="A131" i="5" s="1"/>
  <c r="C131" i="5" s="1" a="1"/>
  <c r="C131" i="5" s="1"/>
  <c r="B60" i="5" a="1"/>
  <c r="B60" i="5" s="1"/>
  <c r="B166" i="5" a="1"/>
  <c r="B166" i="5" s="1"/>
  <c r="B213" i="5" a="1"/>
  <c r="B213" i="5" s="1"/>
  <c r="B219" i="5" a="1"/>
  <c r="B219" i="5" s="1"/>
  <c r="B216" i="5" a="1"/>
  <c r="B216" i="5" s="1"/>
  <c r="B214" i="5" a="1"/>
  <c r="B214" i="5" s="1"/>
  <c r="B66" i="5" a="1"/>
  <c r="B66" i="5" s="1"/>
  <c r="B75" i="5" a="1"/>
  <c r="B75" i="5" s="1"/>
  <c r="B102" i="5" a="1"/>
  <c r="B102" i="5" s="1"/>
  <c r="B208" i="5" a="1"/>
  <c r="B208" i="5" s="1"/>
  <c r="A215" i="5" a="1"/>
  <c r="A215" i="5" s="1"/>
  <c r="B206" i="5" a="1"/>
  <c r="B206" i="5" s="1"/>
  <c r="B74" i="5" a="1"/>
  <c r="B74" i="5" s="1"/>
  <c r="B42" i="5" a="1"/>
  <c r="B42" i="5" s="1"/>
  <c r="B61" i="5" a="1"/>
  <c r="B61" i="5" s="1"/>
  <c r="B76" i="5" a="1"/>
  <c r="B76" i="5" s="1"/>
  <c r="B12" i="5" a="1"/>
  <c r="B12" i="5" s="1"/>
  <c r="B15" i="5" a="1"/>
  <c r="B15" i="5" s="1"/>
  <c r="B193" i="5" a="1"/>
  <c r="B193" i="5" s="1"/>
  <c r="B182" i="5" a="1"/>
  <c r="B182" i="5" s="1"/>
  <c r="B118" i="5" a="1"/>
  <c r="B118" i="5" s="1"/>
  <c r="B2" i="5" a="1"/>
  <c r="B2" i="5" s="1"/>
  <c r="A196" i="5" a="1"/>
  <c r="A196" i="5" s="1"/>
  <c r="C196" i="5" s="1" a="1"/>
  <c r="C196" i="5" s="1"/>
  <c r="B203" i="5" a="1"/>
  <c r="B203" i="5" s="1"/>
  <c r="A206" i="5" a="1"/>
  <c r="A206" i="5" s="1"/>
  <c r="B205" i="5" a="1"/>
  <c r="B205" i="5" s="1"/>
  <c r="A217" i="5" a="1"/>
  <c r="A217" i="5" s="1"/>
  <c r="B220" i="5" a="1"/>
  <c r="B220" i="5" s="1"/>
  <c r="A220" i="5" a="1"/>
  <c r="A220" i="5" s="1"/>
  <c r="A203" i="5" a="1"/>
  <c r="A203" i="5" s="1"/>
  <c r="B58" i="5" a="1"/>
  <c r="B58" i="5" s="1"/>
  <c r="B18" i="5" a="1"/>
  <c r="B18" i="5" s="1"/>
  <c r="B29" i="5" a="1"/>
  <c r="B29" i="5" s="1"/>
  <c r="B44" i="5" a="1"/>
  <c r="B44" i="5" s="1"/>
  <c r="B59" i="5" a="1"/>
  <c r="B59" i="5" s="1"/>
  <c r="B135" i="5" a="1"/>
  <c r="B135" i="5" s="1"/>
  <c r="B171" i="5" a="1"/>
  <c r="B171" i="5" s="1"/>
  <c r="B150" i="5" a="1"/>
  <c r="B150" i="5" s="1"/>
  <c r="B86" i="5" a="1"/>
  <c r="B86" i="5" s="1"/>
  <c r="A42" i="5" a="1"/>
  <c r="A42" i="5" s="1"/>
  <c r="C42" i="5" s="1" a="1"/>
  <c r="C42" i="5" s="1"/>
  <c r="A108" i="5" a="1"/>
  <c r="A108" i="5" s="1"/>
  <c r="C108" i="5" s="1" a="1"/>
  <c r="C108" i="5" s="1"/>
  <c r="B50" i="5" a="1"/>
  <c r="B50" i="5" s="1"/>
  <c r="B77" i="5" a="1"/>
  <c r="B77" i="5" s="1"/>
  <c r="B13" i="5" a="1"/>
  <c r="B13" i="5" s="1"/>
  <c r="B28" i="5" a="1"/>
  <c r="B28" i="5" s="1"/>
  <c r="B35" i="5" a="1"/>
  <c r="B35" i="5" s="1"/>
  <c r="B95" i="5" a="1"/>
  <c r="B95" i="5" s="1"/>
  <c r="B200" i="5" a="1"/>
  <c r="B200" i="5" s="1"/>
  <c r="B134" i="5" a="1"/>
  <c r="B134" i="5" s="1"/>
  <c r="B159" i="5" a="1"/>
  <c r="B159" i="5" s="1"/>
  <c r="A158" i="5" a="1"/>
  <c r="A158" i="5" s="1"/>
  <c r="C158" i="5" s="1" a="1"/>
  <c r="C158" i="5" s="1"/>
  <c r="B215" i="5" a="1"/>
  <c r="B215" i="5" s="1"/>
  <c r="A214" i="5" a="1"/>
  <c r="A214" i="5" s="1"/>
  <c r="B217" i="5" a="1"/>
  <c r="B217" i="5" s="1"/>
  <c r="B201" i="5" a="1"/>
  <c r="B201" i="5" s="1"/>
  <c r="B207" i="5" a="1"/>
  <c r="B207" i="5" s="1"/>
  <c r="A205" i="5" a="1"/>
  <c r="A205" i="5" s="1"/>
  <c r="B212" i="5" a="1"/>
  <c r="B212" i="5" s="1"/>
  <c r="A208" i="5" a="1"/>
  <c r="A208" i="5" s="1"/>
  <c r="A207" i="5" a="1"/>
  <c r="A207" i="5" s="1"/>
  <c r="B210" i="5" a="1"/>
  <c r="B210" i="5" s="1"/>
  <c r="B70" i="5" a="1"/>
  <c r="B70" i="5" s="1"/>
  <c r="B54" i="5" a="1"/>
  <c r="B54" i="5" s="1"/>
  <c r="B38" i="5" a="1"/>
  <c r="B38" i="5" s="1"/>
  <c r="B22" i="5" a="1"/>
  <c r="B22" i="5" s="1"/>
  <c r="B6" i="5" a="1"/>
  <c r="B6" i="5" s="1"/>
  <c r="B65" i="5" a="1"/>
  <c r="B65" i="5" s="1"/>
  <c r="B49" i="5" a="1"/>
  <c r="B49" i="5" s="1"/>
  <c r="B33" i="5" a="1"/>
  <c r="B33" i="5" s="1"/>
  <c r="B17" i="5" a="1"/>
  <c r="B17" i="5" s="1"/>
  <c r="B80" i="5" a="1"/>
  <c r="B80" i="5" s="1"/>
  <c r="B64" i="5" a="1"/>
  <c r="B64" i="5" s="1"/>
  <c r="B48" i="5" a="1"/>
  <c r="B48" i="5" s="1"/>
  <c r="B32" i="5" a="1"/>
  <c r="B32" i="5" s="1"/>
  <c r="B16" i="5" a="1"/>
  <c r="B16" i="5" s="1"/>
  <c r="B79" i="5" a="1"/>
  <c r="B79" i="5" s="1"/>
  <c r="B63" i="5" a="1"/>
  <c r="B63" i="5" s="1"/>
  <c r="B43" i="5" a="1"/>
  <c r="B43" i="5" s="1"/>
  <c r="B19" i="5" a="1"/>
  <c r="B19" i="5" s="1"/>
  <c r="B197" i="5" a="1"/>
  <c r="B197" i="5" s="1"/>
  <c r="B157" i="5" a="1"/>
  <c r="B157" i="5" s="1"/>
  <c r="B101" i="5" a="1"/>
  <c r="B101" i="5" s="1"/>
  <c r="B85" i="5" a="1"/>
  <c r="B85" i="5" s="1"/>
  <c r="B155" i="5" a="1"/>
  <c r="B155" i="5" s="1"/>
  <c r="B195" i="5" a="1"/>
  <c r="B195" i="5" s="1"/>
  <c r="B129" i="5" a="1"/>
  <c r="B129" i="5" s="1"/>
  <c r="B188" i="5" a="1"/>
  <c r="B188" i="5" s="1"/>
  <c r="B172" i="5" a="1"/>
  <c r="B172" i="5" s="1"/>
  <c r="B156" i="5" a="1"/>
  <c r="B156" i="5" s="1"/>
  <c r="B140" i="5" a="1"/>
  <c r="B140" i="5" s="1"/>
  <c r="B124" i="5" a="1"/>
  <c r="B124" i="5" s="1"/>
  <c r="B108" i="5" a="1"/>
  <c r="B108" i="5" s="1"/>
  <c r="B92" i="5" a="1"/>
  <c r="B92" i="5" s="1"/>
  <c r="B183" i="5" a="1"/>
  <c r="B183" i="5" s="1"/>
  <c r="B117" i="5" a="1"/>
  <c r="B117" i="5" s="1"/>
  <c r="A140" i="5" a="1"/>
  <c r="A140" i="5" s="1"/>
  <c r="C140" i="5" s="1" a="1"/>
  <c r="C140" i="5" s="1"/>
  <c r="A136" i="5" a="1"/>
  <c r="A136" i="5" s="1"/>
  <c r="C136" i="5" s="1" a="1"/>
  <c r="C136" i="5" s="1"/>
  <c r="A79" i="5" a="1"/>
  <c r="A79" i="5" s="1"/>
  <c r="C79" i="5" s="1" a="1"/>
  <c r="C79" i="5" s="1"/>
  <c r="A19" i="5" a="1"/>
  <c r="A19" i="5" s="1"/>
  <c r="C19" i="5" s="1" a="1"/>
  <c r="C19" i="5" s="1"/>
  <c r="A165" i="5" a="1"/>
  <c r="A165" i="5" s="1"/>
  <c r="C165" i="5" s="1" a="1"/>
  <c r="C165" i="5" s="1"/>
  <c r="A4" i="5" a="1"/>
  <c r="A4" i="5" s="1"/>
  <c r="C4" i="5" s="1" a="1"/>
  <c r="C4" i="5" s="1"/>
  <c r="B218" i="5" a="1"/>
  <c r="B218" i="5" s="1"/>
  <c r="B202" i="5" a="1"/>
  <c r="B202" i="5" s="1"/>
  <c r="B78" i="5" a="1"/>
  <c r="B78" i="5" s="1"/>
  <c r="B62" i="5" a="1"/>
  <c r="B62" i="5" s="1"/>
  <c r="B46" i="5" a="1"/>
  <c r="B46" i="5" s="1"/>
  <c r="B30" i="5" a="1"/>
  <c r="B30" i="5" s="1"/>
  <c r="B14" i="5" a="1"/>
  <c r="B14" i="5" s="1"/>
  <c r="B73" i="5" a="1"/>
  <c r="B73" i="5" s="1"/>
  <c r="B57" i="5" a="1"/>
  <c r="B57" i="5" s="1"/>
  <c r="B41" i="5" a="1"/>
  <c r="B41" i="5" s="1"/>
  <c r="B25" i="5" a="1"/>
  <c r="B25" i="5" s="1"/>
  <c r="B9" i="5" a="1"/>
  <c r="B9" i="5" s="1"/>
  <c r="B72" i="5" a="1"/>
  <c r="B72" i="5" s="1"/>
  <c r="B56" i="5" a="1"/>
  <c r="B56" i="5" s="1"/>
  <c r="B40" i="5" a="1"/>
  <c r="B40" i="5" s="1"/>
  <c r="B24" i="5" a="1"/>
  <c r="B24" i="5" s="1"/>
  <c r="B8" i="5" a="1"/>
  <c r="B8" i="5" s="1"/>
  <c r="B71" i="5" a="1"/>
  <c r="B71" i="5" s="1"/>
  <c r="B51" i="5" a="1"/>
  <c r="B51" i="5" s="1"/>
  <c r="B31" i="5" a="1"/>
  <c r="B31" i="5" s="1"/>
  <c r="B11" i="5" a="1"/>
  <c r="B11" i="5" s="1"/>
  <c r="B173" i="5" a="1"/>
  <c r="B173" i="5" s="1"/>
  <c r="B127" i="5" a="1"/>
  <c r="B127" i="5" s="1"/>
  <c r="B93" i="5" a="1"/>
  <c r="B93" i="5" s="1"/>
  <c r="B185" i="5" a="1"/>
  <c r="B185" i="5" s="1"/>
  <c r="B123" i="5" a="1"/>
  <c r="B123" i="5" s="1"/>
  <c r="B163" i="5" a="1"/>
  <c r="B163" i="5" s="1"/>
  <c r="B196" i="5" a="1"/>
  <c r="B196" i="5" s="1"/>
  <c r="B180" i="5" a="1"/>
  <c r="B180" i="5" s="1"/>
  <c r="B164" i="5" a="1"/>
  <c r="B164" i="5" s="1"/>
  <c r="B148" i="5" a="1"/>
  <c r="B148" i="5" s="1"/>
  <c r="B132" i="5" a="1"/>
  <c r="B132" i="5" s="1"/>
  <c r="B116" i="5" a="1"/>
  <c r="B116" i="5" s="1"/>
  <c r="B100" i="5" a="1"/>
  <c r="B100" i="5" s="1"/>
  <c r="B84" i="5" a="1"/>
  <c r="B84" i="5" s="1"/>
  <c r="B149" i="5" a="1"/>
  <c r="B149" i="5" s="1"/>
  <c r="A198" i="5" a="1"/>
  <c r="A198" i="5" s="1"/>
  <c r="C198" i="5" s="1" a="1"/>
  <c r="C198" i="5" s="1"/>
  <c r="A45" i="5" a="1"/>
  <c r="A45" i="5" s="1"/>
  <c r="C45" i="5" s="1" a="1"/>
  <c r="C45" i="5" s="1"/>
  <c r="A200" i="5" a="1"/>
  <c r="A200" i="5" s="1"/>
  <c r="C200" i="5" s="1" a="1"/>
  <c r="C200" i="5" s="1"/>
  <c r="A129" i="5" a="1"/>
  <c r="A129" i="5" s="1"/>
  <c r="C129" i="5" s="1" a="1"/>
  <c r="C129" i="5" s="1"/>
  <c r="A192" i="5" a="1"/>
  <c r="A192" i="5" s="1"/>
  <c r="C192" i="5" s="1" a="1"/>
  <c r="C192" i="5" s="1"/>
  <c r="A94" i="5" a="1"/>
  <c r="A94" i="5" s="1"/>
  <c r="C94" i="5" s="1" a="1"/>
  <c r="C94" i="5" s="1"/>
  <c r="A190" i="5" a="1"/>
  <c r="A190" i="5" s="1"/>
  <c r="C190" i="5" s="1" a="1"/>
  <c r="C190" i="5" s="1"/>
  <c r="B26" i="5" a="1"/>
  <c r="B26" i="5" s="1"/>
  <c r="B10" i="5" a="1"/>
  <c r="B10" i="5" s="1"/>
  <c r="B69" i="5" a="1"/>
  <c r="B69" i="5" s="1"/>
  <c r="B53" i="5" a="1"/>
  <c r="B53" i="5" s="1"/>
  <c r="B37" i="5" a="1"/>
  <c r="B37" i="5" s="1"/>
  <c r="B21" i="5" a="1"/>
  <c r="B21" i="5" s="1"/>
  <c r="B5" i="5" a="1"/>
  <c r="B5" i="5" s="1"/>
  <c r="B68" i="5" a="1"/>
  <c r="B68" i="5" s="1"/>
  <c r="B52" i="5" a="1"/>
  <c r="B52" i="5" s="1"/>
  <c r="B36" i="5" a="1"/>
  <c r="B36" i="5" s="1"/>
  <c r="B20" i="5" a="1"/>
  <c r="B20" i="5" s="1"/>
  <c r="B4" i="5" a="1"/>
  <c r="B4" i="5" s="1"/>
  <c r="B67" i="5" a="1"/>
  <c r="B67" i="5" s="1"/>
  <c r="B47" i="5" a="1"/>
  <c r="B47" i="5" s="1"/>
  <c r="B27" i="5" a="1"/>
  <c r="B27" i="5" s="1"/>
  <c r="B3" i="5" a="1"/>
  <c r="B3" i="5" s="1"/>
  <c r="B165" i="5" a="1"/>
  <c r="B165" i="5" s="1"/>
  <c r="B105" i="5" a="1"/>
  <c r="B105" i="5" s="1"/>
  <c r="B87" i="5" a="1"/>
  <c r="B87" i="5" s="1"/>
  <c r="B161" i="5" a="1"/>
  <c r="B161" i="5" s="1"/>
  <c r="B103" i="5" a="1"/>
  <c r="B103" i="5" s="1"/>
  <c r="B137" i="5" a="1"/>
  <c r="B137" i="5" s="1"/>
  <c r="B190" i="5" a="1"/>
  <c r="B190" i="5" s="1"/>
  <c r="B174" i="5" a="1"/>
  <c r="B174" i="5" s="1"/>
  <c r="B158" i="5" a="1"/>
  <c r="B158" i="5" s="1"/>
  <c r="B142" i="5" a="1"/>
  <c r="B142" i="5" s="1"/>
  <c r="B126" i="5" a="1"/>
  <c r="B126" i="5" s="1"/>
  <c r="B110" i="5" a="1"/>
  <c r="B110" i="5" s="1"/>
  <c r="B94" i="5" a="1"/>
  <c r="B94" i="5" s="1"/>
  <c r="B191" i="5" a="1"/>
  <c r="B191" i="5" s="1"/>
  <c r="B125" i="5" a="1"/>
  <c r="B125" i="5" s="1"/>
  <c r="A154" i="5" a="1"/>
  <c r="A154" i="5" s="1"/>
  <c r="C154" i="5" s="1" a="1"/>
  <c r="C154" i="5" s="1"/>
  <c r="A151" i="5" a="1"/>
  <c r="A151" i="5" s="1"/>
  <c r="C151" i="5" s="1" a="1"/>
  <c r="C151" i="5" s="1"/>
  <c r="A106" i="5" a="1"/>
  <c r="A106" i="5" s="1"/>
  <c r="C106" i="5" s="1" a="1"/>
  <c r="C106" i="5" s="1"/>
  <c r="A62" i="5" a="1"/>
  <c r="A62" i="5" s="1"/>
  <c r="C62" i="5" s="1" a="1"/>
  <c r="C62" i="5" s="1"/>
  <c r="A169" i="5" a="1"/>
  <c r="A169" i="5" s="1"/>
  <c r="C169" i="5" s="1" a="1"/>
  <c r="C169" i="5" s="1"/>
  <c r="A22" i="5" a="1"/>
  <c r="A22" i="5" s="1"/>
  <c r="C22" i="5" s="1" a="1"/>
  <c r="C22" i="5" s="1"/>
  <c r="B55" i="5" a="1"/>
  <c r="B55" i="5" s="1"/>
  <c r="B39" i="5" a="1"/>
  <c r="B39" i="5" s="1"/>
  <c r="B23" i="5" a="1"/>
  <c r="B23" i="5" s="1"/>
  <c r="B7" i="5" a="1"/>
  <c r="B7" i="5" s="1"/>
  <c r="B181" i="5" a="1"/>
  <c r="B181" i="5" s="1"/>
  <c r="B151" i="5" a="1"/>
  <c r="B151" i="5" s="1"/>
  <c r="B119" i="5" a="1"/>
  <c r="B119" i="5" s="1"/>
  <c r="B99" i="5" a="1"/>
  <c r="B99" i="5" s="1"/>
  <c r="B91" i="5" a="1"/>
  <c r="B91" i="5" s="1"/>
  <c r="B83" i="5" a="1"/>
  <c r="B83" i="5" s="1"/>
  <c r="B177" i="5" a="1"/>
  <c r="B177" i="5" s="1"/>
  <c r="B147" i="5" a="1"/>
  <c r="B147" i="5" s="1"/>
  <c r="B115" i="5" a="1"/>
  <c r="B115" i="5" s="1"/>
  <c r="B187" i="5" a="1"/>
  <c r="B187" i="5" s="1"/>
  <c r="B153" i="5" a="1"/>
  <c r="B153" i="5" s="1"/>
  <c r="B121" i="5" a="1"/>
  <c r="B121" i="5" s="1"/>
  <c r="B194" i="5" a="1"/>
  <c r="B194" i="5" s="1"/>
  <c r="B186" i="5" a="1"/>
  <c r="B186" i="5" s="1"/>
  <c r="B178" i="5" a="1"/>
  <c r="B178" i="5" s="1"/>
  <c r="B170" i="5" a="1"/>
  <c r="B170" i="5" s="1"/>
  <c r="B162" i="5" a="1"/>
  <c r="B162" i="5" s="1"/>
  <c r="B154" i="5" a="1"/>
  <c r="B154" i="5" s="1"/>
  <c r="B146" i="5" a="1"/>
  <c r="B146" i="5" s="1"/>
  <c r="B138" i="5" a="1"/>
  <c r="B138" i="5" s="1"/>
  <c r="B130" i="5" a="1"/>
  <c r="B130" i="5" s="1"/>
  <c r="B122" i="5" a="1"/>
  <c r="B122" i="5" s="1"/>
  <c r="B114" i="5" a="1"/>
  <c r="B114" i="5" s="1"/>
  <c r="B106" i="5" a="1"/>
  <c r="B106" i="5" s="1"/>
  <c r="B98" i="5" a="1"/>
  <c r="B98" i="5" s="1"/>
  <c r="B90" i="5" a="1"/>
  <c r="B90" i="5" s="1"/>
  <c r="B82" i="5" a="1"/>
  <c r="B82" i="5" s="1"/>
  <c r="B175" i="5" a="1"/>
  <c r="B175" i="5" s="1"/>
  <c r="B141" i="5" a="1"/>
  <c r="B141" i="5" s="1"/>
  <c r="B109" i="5" a="1"/>
  <c r="B109" i="5" s="1"/>
  <c r="A185" i="5" a="1"/>
  <c r="A185" i="5" s="1"/>
  <c r="C185" i="5" s="1" a="1"/>
  <c r="C185" i="5" s="1"/>
  <c r="A113" i="5" a="1"/>
  <c r="A113" i="5" s="1"/>
  <c r="C113" i="5" s="1" a="1"/>
  <c r="C113" i="5" s="1"/>
  <c r="A31" i="5" a="1"/>
  <c r="A31" i="5" s="1"/>
  <c r="C31" i="5" s="1" a="1"/>
  <c r="C31" i="5" s="1"/>
  <c r="A83" i="5" a="1"/>
  <c r="A83" i="5" s="1"/>
  <c r="C83" i="5" s="1" a="1"/>
  <c r="C83" i="5" s="1"/>
  <c r="A178" i="5" a="1"/>
  <c r="A178" i="5" s="1"/>
  <c r="C178" i="5" s="1" a="1"/>
  <c r="C178" i="5" s="1"/>
  <c r="A52" i="5" a="1"/>
  <c r="A52" i="5" s="1"/>
  <c r="C52" i="5" s="1" a="1"/>
  <c r="C52" i="5" s="1"/>
  <c r="A102" i="5" a="1"/>
  <c r="A102" i="5" s="1"/>
  <c r="C102" i="5" s="1" a="1"/>
  <c r="C102" i="5" s="1"/>
  <c r="A16" i="5" a="1"/>
  <c r="A16" i="5" s="1"/>
  <c r="C16" i="5" s="1" a="1"/>
  <c r="C16" i="5" s="1"/>
  <c r="A184" i="5" a="1"/>
  <c r="A184" i="5" s="1"/>
  <c r="C184" i="5" s="1" a="1"/>
  <c r="C184" i="5" s="1"/>
  <c r="A147" i="5" a="1"/>
  <c r="A147" i="5" s="1"/>
  <c r="C147" i="5" s="1" a="1"/>
  <c r="C147" i="5" s="1"/>
  <c r="A82" i="5" a="1"/>
  <c r="A82" i="5" s="1"/>
  <c r="C82" i="5" s="1" a="1"/>
  <c r="C82" i="5" s="1"/>
  <c r="A172" i="5" a="1"/>
  <c r="A172" i="5" s="1"/>
  <c r="C172" i="5" s="1" a="1"/>
  <c r="C172" i="5" s="1"/>
  <c r="A114" i="5" a="1"/>
  <c r="A114" i="5" s="1"/>
  <c r="C114" i="5" s="1" a="1"/>
  <c r="C114" i="5" s="1"/>
  <c r="B143" i="5" a="1"/>
  <c r="B143" i="5" s="1"/>
  <c r="B111" i="5" a="1"/>
  <c r="B111" i="5" s="1"/>
  <c r="B97" i="5" a="1"/>
  <c r="B97" i="5" s="1"/>
  <c r="B89" i="5" a="1"/>
  <c r="B89" i="5" s="1"/>
  <c r="B81" i="5" a="1"/>
  <c r="B81" i="5" s="1"/>
  <c r="B169" i="5" a="1"/>
  <c r="B169" i="5" s="1"/>
  <c r="B139" i="5" a="1"/>
  <c r="B139" i="5" s="1"/>
  <c r="B107" i="5" a="1"/>
  <c r="B107" i="5" s="1"/>
  <c r="B179" i="5" a="1"/>
  <c r="B179" i="5" s="1"/>
  <c r="B145" i="5" a="1"/>
  <c r="B145" i="5" s="1"/>
  <c r="B113" i="5" a="1"/>
  <c r="B113" i="5" s="1"/>
  <c r="B192" i="5" a="1"/>
  <c r="B192" i="5" s="1"/>
  <c r="B184" i="5" a="1"/>
  <c r="B184" i="5" s="1"/>
  <c r="B176" i="5" a="1"/>
  <c r="B176" i="5" s="1"/>
  <c r="B168" i="5" a="1"/>
  <c r="B168" i="5" s="1"/>
  <c r="B160" i="5" a="1"/>
  <c r="B160" i="5" s="1"/>
  <c r="B152" i="5" a="1"/>
  <c r="B152" i="5" s="1"/>
  <c r="B144" i="5" a="1"/>
  <c r="B144" i="5" s="1"/>
  <c r="B136" i="5" a="1"/>
  <c r="B136" i="5" s="1"/>
  <c r="B128" i="5" a="1"/>
  <c r="B128" i="5" s="1"/>
  <c r="B120" i="5" a="1"/>
  <c r="B120" i="5" s="1"/>
  <c r="B112" i="5" a="1"/>
  <c r="B112" i="5" s="1"/>
  <c r="B104" i="5" a="1"/>
  <c r="B104" i="5" s="1"/>
  <c r="B96" i="5" a="1"/>
  <c r="B96" i="5" s="1"/>
  <c r="B88" i="5" a="1"/>
  <c r="B88" i="5" s="1"/>
  <c r="B199" i="5" a="1"/>
  <c r="B199" i="5" s="1"/>
  <c r="B167" i="5" a="1"/>
  <c r="B167" i="5" s="1"/>
  <c r="B133" i="5" a="1"/>
  <c r="B133" i="5" s="1"/>
  <c r="B198" i="5" a="1"/>
  <c r="B198" i="5" s="1"/>
  <c r="A170" i="5" a="1"/>
  <c r="A170" i="5" s="1"/>
  <c r="C170" i="5" s="1" a="1"/>
  <c r="C170" i="5" s="1"/>
  <c r="A98" i="5" a="1"/>
  <c r="A98" i="5" s="1"/>
  <c r="C98" i="5" s="1" a="1"/>
  <c r="C98" i="5" s="1"/>
  <c r="A166" i="5" a="1"/>
  <c r="A166" i="5" s="1"/>
  <c r="C166" i="5" s="1" a="1"/>
  <c r="C166" i="5" s="1"/>
  <c r="A69" i="5" a="1"/>
  <c r="A69" i="5" s="1"/>
  <c r="C69" i="5" s="1" a="1"/>
  <c r="C69" i="5" s="1"/>
  <c r="A162" i="5" a="1"/>
  <c r="A162" i="5" s="1"/>
  <c r="C162" i="5" s="1" a="1"/>
  <c r="C162" i="5" s="1"/>
  <c r="A174" i="5" a="1"/>
  <c r="A174" i="5" s="1"/>
  <c r="C174" i="5" s="1" a="1"/>
  <c r="C174" i="5" s="1"/>
  <c r="A76" i="5" a="1"/>
  <c r="A76" i="5" s="1"/>
  <c r="C76" i="5" s="1" a="1"/>
  <c r="C76" i="5" s="1"/>
  <c r="A12" i="5" a="1"/>
  <c r="A12" i="5" s="1"/>
  <c r="C12" i="5" s="1" a="1"/>
  <c r="C12" i="5" s="1"/>
  <c r="A177" i="5" a="1"/>
  <c r="A177" i="5" s="1"/>
  <c r="C177" i="5" s="1" a="1"/>
  <c r="C177" i="5" s="1"/>
  <c r="A135" i="5" a="1"/>
  <c r="A135" i="5" s="1"/>
  <c r="C135" i="5" s="1" a="1"/>
  <c r="C135" i="5" s="1"/>
  <c r="A68" i="5" a="1"/>
  <c r="A68" i="5" s="1"/>
  <c r="C68" i="5" s="1" a="1"/>
  <c r="C68" i="5" s="1"/>
  <c r="A142" i="5" a="1"/>
  <c r="A142" i="5" s="1"/>
  <c r="C142" i="5" s="1" a="1"/>
  <c r="C142" i="5" s="1"/>
  <c r="A93" i="5" a="1"/>
  <c r="A93" i="5" s="1"/>
  <c r="C93" i="5" s="1" a="1"/>
  <c r="C93" i="5" s="1"/>
  <c r="A56" i="5" a="1"/>
  <c r="A56" i="5" s="1"/>
  <c r="C56" i="5" s="1" a="1"/>
  <c r="C56" i="5" s="1"/>
  <c r="A41" i="5" a="1"/>
  <c r="A41" i="5" s="1"/>
  <c r="C41" i="5" s="1" a="1"/>
  <c r="C41" i="5" s="1"/>
  <c r="A156" i="5" a="1"/>
  <c r="A156" i="5" s="1"/>
  <c r="C156" i="5" s="1" a="1"/>
  <c r="C156" i="5" s="1"/>
  <c r="A47" i="5" a="1"/>
  <c r="A47" i="5" s="1"/>
  <c r="C47" i="5" s="1" a="1"/>
  <c r="C47" i="5" s="1"/>
  <c r="A81" i="5" a="1"/>
  <c r="A81" i="5" s="1"/>
  <c r="C81" i="5" s="1" a="1"/>
  <c r="C81" i="5" s="1"/>
  <c r="A175" i="5" a="1"/>
  <c r="A175" i="5" s="1"/>
  <c r="C175" i="5" s="1" a="1"/>
  <c r="C175" i="5" s="1"/>
  <c r="A32" i="5" a="1"/>
  <c r="A32" i="5" s="1"/>
  <c r="C32" i="5" s="1" a="1"/>
  <c r="C32" i="5" s="1"/>
  <c r="A189" i="5" a="1"/>
  <c r="A189" i="5" s="1"/>
  <c r="C189" i="5" s="1" a="1"/>
  <c r="C189" i="5" s="1"/>
  <c r="A95" i="5" a="1"/>
  <c r="A95" i="5" s="1"/>
  <c r="C95" i="5" s="1" a="1"/>
  <c r="C95" i="5" s="1"/>
  <c r="A27" i="5" a="1"/>
  <c r="A27" i="5" s="1"/>
  <c r="C27" i="5" s="1" a="1"/>
  <c r="C27" i="5" s="1"/>
  <c r="A132" i="5" a="1"/>
  <c r="A132" i="5" s="1"/>
  <c r="C132" i="5" s="1" a="1"/>
  <c r="C132" i="5" s="1"/>
  <c r="A23" i="5" a="1"/>
  <c r="A23" i="5" s="1"/>
  <c r="C23" i="5" s="1" a="1"/>
  <c r="C23" i="5" s="1"/>
  <c r="A116" i="5" a="1"/>
  <c r="A116" i="5" s="1"/>
  <c r="C116" i="5" s="1" a="1"/>
  <c r="C116" i="5" s="1"/>
  <c r="A49" i="5" a="1"/>
  <c r="A49" i="5" s="1"/>
  <c r="C49" i="5" s="1" a="1"/>
  <c r="C49" i="5" s="1"/>
  <c r="A5" i="5" a="1"/>
  <c r="A5" i="5" s="1"/>
  <c r="C5" i="5" s="1" a="1"/>
  <c r="C5" i="5" s="1"/>
  <c r="A181" i="5" a="1"/>
  <c r="A181" i="5" s="1"/>
  <c r="C181" i="5" s="1" a="1"/>
  <c r="C181" i="5" s="1"/>
  <c r="A150" i="5" a="1"/>
  <c r="A150" i="5" s="1"/>
  <c r="C150" i="5" s="1" a="1"/>
  <c r="C150" i="5" s="1"/>
  <c r="A112" i="5" a="1"/>
  <c r="A112" i="5" s="1"/>
  <c r="C112" i="5" s="1" a="1"/>
  <c r="C112" i="5" s="1"/>
  <c r="A54" i="5" a="1"/>
  <c r="A54" i="5" s="1"/>
  <c r="C54" i="5" s="1" a="1"/>
  <c r="C54" i="5" s="1"/>
  <c r="A187" i="5" a="1"/>
  <c r="A187" i="5" s="1"/>
  <c r="C187" i="5" s="1" a="1"/>
  <c r="C187" i="5" s="1"/>
  <c r="A127" i="5" a="1"/>
  <c r="A127" i="5" s="1"/>
  <c r="C127" i="5" s="1" a="1"/>
  <c r="C127" i="5" s="1"/>
  <c r="A64" i="5" a="1"/>
  <c r="A64" i="5" s="1"/>
  <c r="C64" i="5" s="1" a="1"/>
  <c r="C64" i="5" s="1"/>
  <c r="A126" i="5" a="1"/>
  <c r="A126" i="5" s="1"/>
  <c r="C126" i="5" s="1" a="1"/>
  <c r="C126" i="5" s="1"/>
  <c r="A29" i="5" a="1"/>
  <c r="A29" i="5" s="1"/>
  <c r="C29" i="5" s="1" a="1"/>
  <c r="C29" i="5" s="1"/>
  <c r="A159" i="5" a="1"/>
  <c r="A159" i="5" s="1"/>
  <c r="C159" i="5" s="1" a="1"/>
  <c r="C159" i="5" s="1"/>
  <c r="A99" i="5" a="1"/>
  <c r="A99" i="5" s="1"/>
  <c r="C99" i="5" s="1" a="1"/>
  <c r="C99" i="5" s="1"/>
  <c r="A6" i="5" a="1"/>
  <c r="A6" i="5" s="1"/>
  <c r="C6" i="5" s="1" a="1"/>
  <c r="C6" i="5" s="1"/>
  <c r="A11" i="5" a="1"/>
  <c r="A11" i="5" s="1"/>
  <c r="C11" i="5" s="1" a="1"/>
  <c r="C11" i="5" s="1"/>
  <c r="A145" i="5" a="1"/>
  <c r="A145" i="5" s="1"/>
  <c r="C145" i="5" s="1" a="1"/>
  <c r="C145" i="5" s="1"/>
  <c r="A80" i="5" a="1"/>
  <c r="A80" i="5" s="1"/>
  <c r="C80" i="5" s="1" a="1"/>
  <c r="C80" i="5" s="1"/>
  <c r="A118" i="5" a="1"/>
  <c r="A118" i="5" s="1"/>
  <c r="C118" i="5" s="1" a="1"/>
  <c r="C118" i="5" s="1"/>
  <c r="A101" i="5" a="1"/>
  <c r="A101" i="5" s="1"/>
  <c r="C101" i="5" s="1" a="1"/>
  <c r="C101" i="5" s="1"/>
  <c r="A85" i="5" a="1"/>
  <c r="A85" i="5" s="1"/>
  <c r="C85" i="5" s="1" a="1"/>
  <c r="C85" i="5" s="1"/>
  <c r="A71" i="5" a="1"/>
  <c r="A71" i="5" s="1"/>
  <c r="C71" i="5" s="1" a="1"/>
  <c r="C71" i="5" s="1"/>
  <c r="A58" i="5" a="1"/>
  <c r="A58" i="5" s="1"/>
  <c r="C58" i="5" s="1" a="1"/>
  <c r="C58" i="5" s="1"/>
  <c r="A44" i="5" a="1"/>
  <c r="A44" i="5" s="1"/>
  <c r="C44" i="5" s="1" a="1"/>
  <c r="C44" i="5" s="1"/>
  <c r="A26" i="5" a="1"/>
  <c r="A26" i="5" s="1"/>
  <c r="C26" i="5" s="1" a="1"/>
  <c r="C26" i="5" s="1"/>
  <c r="A8" i="5" a="1"/>
  <c r="A8" i="5" s="1"/>
  <c r="C8" i="5" s="1" a="1"/>
  <c r="C8" i="5" s="1"/>
  <c r="A191" i="5" a="1"/>
  <c r="A191" i="5" s="1"/>
  <c r="C191" i="5" s="1" a="1"/>
  <c r="C191" i="5" s="1"/>
  <c r="A176" i="5" a="1"/>
  <c r="A176" i="5" s="1"/>
  <c r="C176" i="5" s="1" a="1"/>
  <c r="C176" i="5" s="1"/>
  <c r="A160" i="5" a="1"/>
  <c r="A160" i="5" s="1"/>
  <c r="C160" i="5" s="1" a="1"/>
  <c r="C160" i="5" s="1"/>
  <c r="A146" i="5" a="1"/>
  <c r="A146" i="5" s="1"/>
  <c r="C146" i="5" s="1" a="1"/>
  <c r="C146" i="5" s="1"/>
  <c r="A130" i="5" a="1"/>
  <c r="A130" i="5" s="1"/>
  <c r="C130" i="5" s="1" a="1"/>
  <c r="C130" i="5" s="1"/>
  <c r="A111" i="5" a="1"/>
  <c r="A111" i="5" s="1"/>
  <c r="C111" i="5" s="1" a="1"/>
  <c r="C111" i="5" s="1"/>
  <c r="A97" i="5" a="1"/>
  <c r="A97" i="5" s="1"/>
  <c r="C97" i="5" s="1" a="1"/>
  <c r="C97" i="5" s="1"/>
  <c r="A84" i="5" a="1"/>
  <c r="A84" i="5" s="1"/>
  <c r="C84" i="5" s="1" a="1"/>
  <c r="C84" i="5" s="1"/>
  <c r="A67" i="5" a="1"/>
  <c r="A67" i="5" s="1"/>
  <c r="C67" i="5" s="1" a="1"/>
  <c r="C67" i="5" s="1"/>
  <c r="A50" i="5" a="1"/>
  <c r="A50" i="5" s="1"/>
  <c r="C50" i="5" s="1" a="1"/>
  <c r="C50" i="5" s="1"/>
  <c r="A33" i="5" a="1"/>
  <c r="A33" i="5" s="1"/>
  <c r="C33" i="5" s="1" a="1"/>
  <c r="C33" i="5" s="1"/>
  <c r="A14" i="5" a="1"/>
  <c r="A14" i="5" s="1"/>
  <c r="C14" i="5" s="1" a="1"/>
  <c r="C14" i="5" s="1"/>
  <c r="A194" i="5" a="1"/>
  <c r="A194" i="5" s="1"/>
  <c r="C194" i="5" s="1" a="1"/>
  <c r="C194" i="5" s="1"/>
  <c r="A179" i="5" a="1"/>
  <c r="A179" i="5" s="1"/>
  <c r="C179" i="5" s="1" a="1"/>
  <c r="C179" i="5" s="1"/>
  <c r="A163" i="5" a="1"/>
  <c r="A163" i="5" s="1"/>
  <c r="C163" i="5" s="1" a="1"/>
  <c r="C163" i="5" s="1"/>
  <c r="A148" i="5" a="1"/>
  <c r="A148" i="5" s="1"/>
  <c r="C148" i="5" s="1" a="1"/>
  <c r="C148" i="5" s="1"/>
  <c r="A133" i="5" a="1"/>
  <c r="A133" i="5" s="1"/>
  <c r="C133" i="5" s="1" a="1"/>
  <c r="C133" i="5" s="1"/>
  <c r="A117" i="5" a="1"/>
  <c r="A117" i="5" s="1"/>
  <c r="C117" i="5" s="1" a="1"/>
  <c r="C117" i="5" s="1"/>
  <c r="A103" i="5" a="1"/>
  <c r="A103" i="5" s="1"/>
  <c r="C103" i="5" s="1" a="1"/>
  <c r="C103" i="5" s="1"/>
  <c r="A86" i="5" a="1"/>
  <c r="A86" i="5" s="1"/>
  <c r="C86" i="5" s="1" a="1"/>
  <c r="C86" i="5" s="1"/>
  <c r="A63" i="5" a="1"/>
  <c r="A63" i="5" s="1"/>
  <c r="C63" i="5" s="1" a="1"/>
  <c r="C63" i="5" s="1"/>
  <c r="A36" i="5" a="1"/>
  <c r="A36" i="5" s="1"/>
  <c r="C36" i="5" s="1" a="1"/>
  <c r="C36" i="5" s="1"/>
  <c r="A10" i="5" a="1"/>
  <c r="A10" i="5" s="1"/>
  <c r="C10" i="5" s="1" a="1"/>
  <c r="C10" i="5" s="1"/>
  <c r="A2" i="5" a="1"/>
  <c r="A2" i="5" s="1"/>
  <c r="A161" i="5" a="1"/>
  <c r="A161" i="5" s="1"/>
  <c r="C161" i="5" s="1" a="1"/>
  <c r="C161" i="5" s="1"/>
  <c r="A143" i="5" a="1"/>
  <c r="A143" i="5" s="1"/>
  <c r="C143" i="5" s="1" a="1"/>
  <c r="C143" i="5" s="1"/>
  <c r="A128" i="5" a="1"/>
  <c r="A128" i="5" s="1"/>
  <c r="C128" i="5" s="1" a="1"/>
  <c r="C128" i="5" s="1"/>
  <c r="A109" i="5" a="1"/>
  <c r="A109" i="5" s="1"/>
  <c r="C109" i="5" s="1" a="1"/>
  <c r="C109" i="5" s="1"/>
  <c r="A91" i="5" a="1"/>
  <c r="A91" i="5" s="1"/>
  <c r="C91" i="5" s="1" a="1"/>
  <c r="C91" i="5" s="1"/>
  <c r="A78" i="5" a="1"/>
  <c r="A78" i="5" s="1"/>
  <c r="C78" i="5" s="1" a="1"/>
  <c r="C78" i="5" s="1"/>
  <c r="A65" i="5" a="1"/>
  <c r="A65" i="5" s="1"/>
  <c r="C65" i="5" s="1" a="1"/>
  <c r="C65" i="5" s="1"/>
  <c r="A51" i="5" a="1"/>
  <c r="A51" i="5" s="1"/>
  <c r="C51" i="5" s="1" a="1"/>
  <c r="C51" i="5" s="1"/>
  <c r="A34" i="5" a="1"/>
  <c r="A34" i="5" s="1"/>
  <c r="C34" i="5" s="1" a="1"/>
  <c r="C34" i="5" s="1"/>
  <c r="A18" i="5" a="1"/>
  <c r="A18" i="5" s="1"/>
  <c r="C18" i="5" s="1" a="1"/>
  <c r="C18" i="5" s="1"/>
  <c r="A199" i="5" a="1"/>
  <c r="A199" i="5" s="1"/>
  <c r="C199" i="5" s="1" a="1"/>
  <c r="C199" i="5" s="1"/>
  <c r="A183" i="5" a="1"/>
  <c r="A183" i="5" s="1"/>
  <c r="C183" i="5" s="1" a="1"/>
  <c r="C183" i="5" s="1"/>
  <c r="A168" i="5" a="1"/>
  <c r="A168" i="5" s="1"/>
  <c r="C168" i="5" s="1" a="1"/>
  <c r="C168" i="5" s="1"/>
  <c r="A153" i="5" a="1"/>
  <c r="A153" i="5" s="1"/>
  <c r="C153" i="5" s="1" a="1"/>
  <c r="C153" i="5" s="1"/>
  <c r="A138" i="5" a="1"/>
  <c r="A138" i="5" s="1"/>
  <c r="C138" i="5" s="1" a="1"/>
  <c r="C138" i="5" s="1"/>
  <c r="A121" i="5" a="1"/>
  <c r="A121" i="5" s="1"/>
  <c r="C121" i="5" s="1" a="1"/>
  <c r="C121" i="5" s="1"/>
  <c r="A104" i="5" a="1"/>
  <c r="A104" i="5" s="1"/>
  <c r="C104" i="5" s="1" a="1"/>
  <c r="C104" i="5" s="1"/>
  <c r="A90" i="5" a="1"/>
  <c r="A90" i="5" s="1"/>
  <c r="C90" i="5" s="1" a="1"/>
  <c r="C90" i="5" s="1"/>
  <c r="A74" i="5" a="1"/>
  <c r="A74" i="5" s="1"/>
  <c r="C74" i="5" s="1" a="1"/>
  <c r="C74" i="5" s="1"/>
  <c r="A60" i="5" a="1"/>
  <c r="A60" i="5" s="1"/>
  <c r="C60" i="5" s="1" a="1"/>
  <c r="C60" i="5" s="1"/>
  <c r="A40" i="5" a="1"/>
  <c r="A40" i="5" s="1"/>
  <c r="C40" i="5" s="1" a="1"/>
  <c r="C40" i="5" s="1"/>
  <c r="A25" i="5" a="1"/>
  <c r="A25" i="5" s="1"/>
  <c r="C25" i="5" s="1" a="1"/>
  <c r="C25" i="5" s="1"/>
  <c r="A7" i="5" a="1"/>
  <c r="A7" i="5" s="1"/>
  <c r="C7" i="5" s="1" a="1"/>
  <c r="C7" i="5" s="1"/>
  <c r="A186" i="5" a="1"/>
  <c r="A186" i="5" s="1"/>
  <c r="C186" i="5" s="1" a="1"/>
  <c r="C186" i="5" s="1"/>
  <c r="A171" i="5" a="1"/>
  <c r="A171" i="5" s="1"/>
  <c r="C171" i="5" s="1" a="1"/>
  <c r="C171" i="5" s="1"/>
  <c r="A155" i="5" a="1"/>
  <c r="A155" i="5" s="1"/>
  <c r="C155" i="5" s="1" a="1"/>
  <c r="C155" i="5" s="1"/>
  <c r="A141" i="5" a="1"/>
  <c r="A141" i="5" s="1"/>
  <c r="C141" i="5" s="1" a="1"/>
  <c r="C141" i="5" s="1"/>
  <c r="A123" i="5" a="1"/>
  <c r="A123" i="5" s="1"/>
  <c r="C123" i="5" s="1" a="1"/>
  <c r="C123" i="5" s="1"/>
  <c r="A110" i="5" a="1"/>
  <c r="A110" i="5" s="1"/>
  <c r="C110" i="5" s="1" a="1"/>
  <c r="C110" i="5" s="1"/>
  <c r="A96" i="5" a="1"/>
  <c r="A96" i="5" s="1"/>
  <c r="C96" i="5" s="1" a="1"/>
  <c r="C96" i="5" s="1"/>
  <c r="A77" i="5" a="1"/>
  <c r="A77" i="5" s="1"/>
  <c r="C77" i="5" s="1" a="1"/>
  <c r="C77" i="5" s="1"/>
  <c r="A53" i="5" a="1"/>
  <c r="A53" i="5" s="1"/>
  <c r="C53" i="5" s="1" a="1"/>
  <c r="C53" i="5" s="1"/>
  <c r="A28" i="5" a="1"/>
  <c r="A28" i="5" s="1"/>
  <c r="C28" i="5" s="1" a="1"/>
  <c r="C28" i="5" s="1"/>
  <c r="A125" i="5" a="1"/>
  <c r="A125" i="5" s="1"/>
  <c r="C125" i="5" s="1" a="1"/>
  <c r="C125" i="5" s="1"/>
  <c r="A59" i="5" a="1"/>
  <c r="A59" i="5" s="1"/>
  <c r="C59" i="5" s="1" a="1"/>
  <c r="C59" i="5" s="1"/>
  <c r="A197" i="5" a="1"/>
  <c r="A197" i="5" s="1"/>
  <c r="C197" i="5" s="1" a="1"/>
  <c r="C197" i="5" s="1"/>
  <c r="A122" i="5" a="1"/>
  <c r="A122" i="5" s="1"/>
  <c r="C122" i="5" s="1" a="1"/>
  <c r="C122" i="5" s="1"/>
  <c r="A55" i="5" a="1"/>
  <c r="A55" i="5" s="1"/>
  <c r="C55" i="5" s="1" a="1"/>
  <c r="C55" i="5" s="1"/>
  <c r="A193" i="5" a="1"/>
  <c r="A193" i="5" s="1"/>
  <c r="C193" i="5" s="1" a="1"/>
  <c r="C193" i="5" s="1"/>
  <c r="A119" i="5" a="1"/>
  <c r="A119" i="5" s="1"/>
  <c r="C119" i="5" s="1" a="1"/>
  <c r="C119" i="5" s="1"/>
  <c r="A38" i="5" a="1"/>
  <c r="A38" i="5" s="1"/>
  <c r="C38" i="5" s="1" a="1"/>
  <c r="C38" i="5" s="1"/>
  <c r="A144" i="5" a="1"/>
  <c r="A144" i="5" s="1"/>
  <c r="C144" i="5" s="1" a="1"/>
  <c r="C144" i="5" s="1"/>
  <c r="A89" i="5" a="1"/>
  <c r="A89" i="5" s="1"/>
  <c r="C89" i="5" s="1" a="1"/>
  <c r="C89" i="5" s="1"/>
  <c r="A35" i="5" a="1"/>
  <c r="A35" i="5" s="1"/>
  <c r="C35" i="5" s="1" a="1"/>
  <c r="C35" i="5" s="1"/>
  <c r="A9" i="5" a="1"/>
  <c r="A9" i="5" s="1"/>
  <c r="C9" i="5" s="1" a="1"/>
  <c r="C9" i="5" s="1"/>
  <c r="A188" i="5" a="1"/>
  <c r="A188" i="5" s="1"/>
  <c r="C188" i="5" s="1" a="1"/>
  <c r="C188" i="5" s="1"/>
  <c r="A173" i="5" a="1"/>
  <c r="A173" i="5" s="1"/>
  <c r="C173" i="5" s="1" a="1"/>
  <c r="C173" i="5" s="1"/>
  <c r="A157" i="5" a="1"/>
  <c r="A157" i="5" s="1"/>
  <c r="C157" i="5" s="1" a="1"/>
  <c r="C157" i="5" s="1"/>
  <c r="A139" i="5" a="1"/>
  <c r="A139" i="5" s="1"/>
  <c r="C139" i="5" s="1" a="1"/>
  <c r="C139" i="5" s="1"/>
  <c r="A124" i="5" a="1"/>
  <c r="A124" i="5" s="1"/>
  <c r="C124" i="5" s="1" a="1"/>
  <c r="C124" i="5" s="1"/>
  <c r="A105" i="5" a="1"/>
  <c r="A105" i="5" s="1"/>
  <c r="C105" i="5" s="1" a="1"/>
  <c r="C105" i="5" s="1"/>
  <c r="A88" i="5" a="1"/>
  <c r="A88" i="5" s="1"/>
  <c r="C88" i="5" s="1" a="1"/>
  <c r="C88" i="5" s="1"/>
  <c r="A75" i="5" a="1"/>
  <c r="A75" i="5" s="1"/>
  <c r="C75" i="5" s="1" a="1"/>
  <c r="C75" i="5" s="1"/>
  <c r="A61" i="5" a="1"/>
  <c r="A61" i="5" s="1"/>
  <c r="C61" i="5" s="1" a="1"/>
  <c r="C61" i="5" s="1"/>
  <c r="A48" i="5" a="1"/>
  <c r="A48" i="5" s="1"/>
  <c r="C48" i="5" s="1" a="1"/>
  <c r="C48" i="5" s="1"/>
  <c r="A30" i="5" a="1"/>
  <c r="A30" i="5" s="1"/>
  <c r="C30" i="5" s="1" a="1"/>
  <c r="C30" i="5" s="1"/>
  <c r="A15" i="5" a="1"/>
  <c r="A15" i="5" s="1"/>
  <c r="C15" i="5" s="1" a="1"/>
  <c r="C15" i="5" s="1"/>
  <c r="A195" i="5" a="1"/>
  <c r="A195" i="5" s="1"/>
  <c r="C195" i="5" s="1" a="1"/>
  <c r="C195" i="5" s="1"/>
  <c r="A180" i="5" a="1"/>
  <c r="A180" i="5" s="1"/>
  <c r="C180" i="5" s="1" a="1"/>
  <c r="C180" i="5" s="1"/>
  <c r="A164" i="5" a="1"/>
  <c r="A164" i="5" s="1"/>
  <c r="C164" i="5" s="1" a="1"/>
  <c r="C164" i="5" s="1"/>
  <c r="A149" i="5" a="1"/>
  <c r="A149" i="5" s="1"/>
  <c r="C149" i="5" s="1" a="1"/>
  <c r="C149" i="5" s="1"/>
  <c r="A134" i="5" a="1"/>
  <c r="A134" i="5" s="1"/>
  <c r="C134" i="5" s="1" a="1"/>
  <c r="C134" i="5" s="1"/>
  <c r="A115" i="5" a="1"/>
  <c r="A115" i="5" s="1"/>
  <c r="C115" i="5" s="1" a="1"/>
  <c r="C115" i="5" s="1"/>
  <c r="A100" i="5" a="1"/>
  <c r="A100" i="5" s="1"/>
  <c r="C100" i="5" s="1" a="1"/>
  <c r="C100" i="5" s="1"/>
  <c r="A87" i="5" a="1"/>
  <c r="A87" i="5" s="1"/>
  <c r="C87" i="5" s="1" a="1"/>
  <c r="C87" i="5" s="1"/>
  <c r="A70" i="5" a="1"/>
  <c r="A70" i="5" s="1"/>
  <c r="C70" i="5" s="1" a="1"/>
  <c r="C70" i="5" s="1"/>
  <c r="A57" i="5" a="1"/>
  <c r="A57" i="5" s="1"/>
  <c r="C57" i="5" s="1" a="1"/>
  <c r="C57" i="5" s="1"/>
  <c r="A37" i="5" a="1"/>
  <c r="A37" i="5" s="1"/>
  <c r="C37" i="5" s="1" a="1"/>
  <c r="C37" i="5" s="1"/>
  <c r="A21" i="5" a="1"/>
  <c r="A21" i="5" s="1"/>
  <c r="C21" i="5" s="1" a="1"/>
  <c r="C21" i="5" s="1"/>
  <c r="A3" i="5" a="1"/>
  <c r="A3" i="5" s="1"/>
  <c r="C3" i="5" s="1" a="1"/>
  <c r="C3" i="5" s="1"/>
  <c r="A182" i="5" a="1"/>
  <c r="A182" i="5" s="1"/>
  <c r="C182" i="5" s="1" a="1"/>
  <c r="C182" i="5" s="1"/>
  <c r="A167" i="5" a="1"/>
  <c r="A167" i="5" s="1"/>
  <c r="C167" i="5" s="1" a="1"/>
  <c r="C167" i="5" s="1"/>
  <c r="A152" i="5" a="1"/>
  <c r="A152" i="5" s="1"/>
  <c r="C152" i="5" s="1" a="1"/>
  <c r="C152" i="5" s="1"/>
  <c r="A137" i="5" a="1"/>
  <c r="A137" i="5" s="1"/>
  <c r="C137" i="5" s="1" a="1"/>
  <c r="C137" i="5" s="1"/>
  <c r="A120" i="5" a="1"/>
  <c r="A120" i="5" s="1"/>
  <c r="C120" i="5" s="1" a="1"/>
  <c r="C120" i="5" s="1"/>
  <c r="A107" i="5" a="1"/>
  <c r="A107" i="5" s="1"/>
  <c r="C107" i="5" s="1" a="1"/>
  <c r="C107" i="5" s="1"/>
  <c r="A92" i="5" a="1"/>
  <c r="A92" i="5" s="1"/>
  <c r="C92" i="5" s="1" a="1"/>
  <c r="C92" i="5" s="1"/>
  <c r="A73" i="5" a="1"/>
  <c r="A73" i="5" s="1"/>
  <c r="C73" i="5" s="1" a="1"/>
  <c r="C73" i="5" s="1"/>
  <c r="A43" i="5" a="1"/>
  <c r="A43" i="5" s="1"/>
  <c r="C43" i="5" s="1" a="1"/>
  <c r="C43" i="5" s="1"/>
  <c r="A20" i="5" a="1"/>
  <c r="A20" i="5" s="1"/>
  <c r="C20" i="5" s="1" a="1"/>
  <c r="C20" i="5" s="1"/>
  <c r="A17" i="5" a="1"/>
  <c r="A17" i="5" s="1"/>
  <c r="C17" i="5" s="1" a="1"/>
  <c r="C17" i="5" s="1"/>
  <c r="A66" i="5" a="1"/>
  <c r="A66" i="5" s="1"/>
  <c r="C66" i="5" s="1" a="1"/>
  <c r="C66" i="5" s="1"/>
  <c r="A46" i="5" a="1"/>
  <c r="A46" i="5" s="1"/>
  <c r="C46" i="5" s="1" a="1"/>
  <c r="C46" i="5" s="1"/>
  <c r="A39" i="5" a="1"/>
  <c r="A39" i="5" s="1"/>
  <c r="C39" i="5" s="1" a="1"/>
  <c r="C39" i="5" s="1"/>
  <c r="A24" i="5" a="1"/>
  <c r="A24" i="5" s="1"/>
  <c r="C24" i="5" s="1" a="1"/>
  <c r="C24" i="5" s="1"/>
  <c r="R9" i="16" l="1" a="1"/>
  <c r="R9" i="16" s="1"/>
  <c r="T8" i="16" a="1"/>
  <c r="T8" i="16" s="1"/>
  <c r="B35" i="2"/>
  <c r="B27" i="2"/>
  <c r="B19" i="2"/>
  <c r="B31" i="2"/>
  <c r="B23" i="2"/>
  <c r="B15" i="2"/>
  <c r="B29" i="2"/>
  <c r="B21" i="2"/>
  <c r="B13" i="2"/>
  <c r="B33" i="2"/>
  <c r="B25" i="2"/>
  <c r="B17" i="2"/>
  <c r="C2" i="5" a="1"/>
  <c r="C2" i="5" s="1"/>
  <c r="E2" i="5" s="1"/>
  <c r="D61" i="5" s="1" a="1"/>
  <c r="D61" i="5" s="1"/>
  <c r="AC33" i="16" a="1"/>
  <c r="AC33" i="16" s="1"/>
  <c r="AB23" i="16" a="1"/>
  <c r="AB23" i="16" s="1"/>
  <c r="AA23" i="16" s="1"/>
  <c r="AB5" i="16" a="1"/>
  <c r="AB5" i="16" s="1"/>
  <c r="AA5" i="16" s="1"/>
  <c r="AC15" i="16" a="1"/>
  <c r="AC15" i="16" s="1"/>
  <c r="AC19" i="16" a="1"/>
  <c r="AC19" i="16" s="1"/>
  <c r="AC30" i="16" a="1"/>
  <c r="AC30" i="16" s="1"/>
  <c r="AC6" i="16" a="1"/>
  <c r="AC6" i="16" s="1"/>
  <c r="AC17" i="16" a="1"/>
  <c r="AC17" i="16" s="1"/>
  <c r="AC20" i="16" a="1"/>
  <c r="AC20" i="16" s="1"/>
  <c r="AC28" i="16" a="1"/>
  <c r="AC28" i="16" s="1"/>
  <c r="AC14" i="16" a="1"/>
  <c r="AC14" i="16" s="1"/>
  <c r="AB19" i="16" a="1"/>
  <c r="AB19" i="16" s="1"/>
  <c r="AA19" i="16" s="1"/>
  <c r="AB10" i="16" a="1"/>
  <c r="AB10" i="16" s="1"/>
  <c r="AA10" i="16" s="1"/>
  <c r="AB13" i="16" a="1"/>
  <c r="AB13" i="16" s="1"/>
  <c r="AA13" i="16" s="1"/>
  <c r="AB7" i="16" a="1"/>
  <c r="AB7" i="16" s="1"/>
  <c r="AA7" i="16" s="1"/>
  <c r="AC12" i="16" a="1"/>
  <c r="AC12" i="16" s="1"/>
  <c r="AC7" i="16" a="1"/>
  <c r="AC7" i="16" s="1"/>
  <c r="AB8" i="16" a="1"/>
  <c r="AB8" i="16" s="1"/>
  <c r="AA8" i="16" s="1"/>
  <c r="AB3" i="16" a="1"/>
  <c r="AB3" i="16" s="1"/>
  <c r="AB11" i="16" a="1"/>
  <c r="AB11" i="16" s="1"/>
  <c r="AA11" i="16" s="1"/>
  <c r="AB20" i="16" a="1"/>
  <c r="AB20" i="16" s="1"/>
  <c r="AA20" i="16" s="1"/>
  <c r="AB9" i="16" a="1"/>
  <c r="AB9" i="16" s="1"/>
  <c r="AA9" i="16" s="1"/>
  <c r="AB18" i="16" a="1"/>
  <c r="AB18" i="16" s="1"/>
  <c r="AA18" i="16" s="1"/>
  <c r="AB27" i="16" a="1"/>
  <c r="AB27" i="16" s="1"/>
  <c r="AA27" i="16" s="1"/>
  <c r="AC9" i="16" a="1"/>
  <c r="AC9" i="16" s="1"/>
  <c r="AC24" i="16" a="1"/>
  <c r="AC24" i="16" s="1"/>
  <c r="AC32" i="16" a="1"/>
  <c r="AC32" i="16" s="1"/>
  <c r="AC5" i="16" a="1"/>
  <c r="AC5" i="16" s="1"/>
  <c r="BW5" i="2" s="1"/>
  <c r="AC21" i="16" a="1"/>
  <c r="AC21" i="16" s="1"/>
  <c r="AC22" i="16" a="1"/>
  <c r="AC22" i="16" s="1"/>
  <c r="AC23" i="16" a="1"/>
  <c r="AC23" i="16" s="1"/>
  <c r="AB16" i="16" a="1"/>
  <c r="AB16" i="16" s="1"/>
  <c r="AA16" i="16" s="1"/>
  <c r="AB15" i="16" a="1"/>
  <c r="AB15" i="16" s="1"/>
  <c r="AA15" i="16" s="1"/>
  <c r="AB21" i="16" a="1"/>
  <c r="AB21" i="16" s="1"/>
  <c r="AA21" i="16" s="1"/>
  <c r="AC8" i="16" a="1"/>
  <c r="AC8" i="16" s="1"/>
  <c r="AC16" i="16" a="1"/>
  <c r="AC16" i="16" s="1"/>
  <c r="AB6" i="16" a="1"/>
  <c r="AB6" i="16" s="1"/>
  <c r="AA6" i="16" s="1"/>
  <c r="AB24" i="16" a="1"/>
  <c r="AB24" i="16" s="1"/>
  <c r="AA24" i="16" s="1"/>
  <c r="AB25" i="16" a="1"/>
  <c r="AB25" i="16" s="1"/>
  <c r="AA25" i="16" s="1"/>
  <c r="AC18" i="16" a="1"/>
  <c r="AC18" i="16" s="1"/>
  <c r="AC25" i="16" a="1"/>
  <c r="AC25" i="16" s="1"/>
  <c r="AC26" i="16" a="1"/>
  <c r="AC26" i="16" s="1"/>
  <c r="AC4" i="16" a="1"/>
  <c r="AC4" i="16" s="1"/>
  <c r="AZ5" i="2" s="1"/>
  <c r="AB17" i="16" a="1"/>
  <c r="AB17" i="16" s="1"/>
  <c r="AA17" i="16" s="1"/>
  <c r="AB4" i="16" a="1"/>
  <c r="AB4" i="16" s="1"/>
  <c r="AA4" i="16" s="1"/>
  <c r="AB22" i="16" a="1"/>
  <c r="AB22" i="16" s="1"/>
  <c r="AA22" i="16" s="1"/>
  <c r="AB14" i="16" a="1"/>
  <c r="AB14" i="16" s="1"/>
  <c r="AA14" i="16" s="1"/>
  <c r="AC27" i="16" a="1"/>
  <c r="AC27" i="16" s="1"/>
  <c r="AC31" i="16" a="1"/>
  <c r="AC31" i="16" s="1"/>
  <c r="AC13" i="16" a="1"/>
  <c r="AC13" i="16" s="1"/>
  <c r="AC3" i="16" a="1"/>
  <c r="AC3" i="16" s="1"/>
  <c r="AC5" i="2" s="1"/>
  <c r="AB12" i="16" a="1"/>
  <c r="AB12" i="16" s="1"/>
  <c r="AA12" i="16" s="1"/>
  <c r="AC11" i="16" a="1"/>
  <c r="AC11" i="16" s="1"/>
  <c r="AC34" i="16" a="1"/>
  <c r="AC34" i="16" s="1"/>
  <c r="AC10" i="16" a="1"/>
  <c r="AC10" i="16" s="1"/>
  <c r="AC29" i="16" a="1"/>
  <c r="AC29" i="16" s="1"/>
  <c r="AB26" i="16" a="1"/>
  <c r="AB26" i="16" s="1"/>
  <c r="AA26" i="16" s="1"/>
  <c r="AA3" i="16" l="1"/>
  <c r="AJ47" i="2" s="1"/>
  <c r="CB7" i="2"/>
  <c r="BG47" i="2"/>
  <c r="AW47" i="2"/>
  <c r="Z47" i="2"/>
  <c r="CD47" i="2"/>
  <c r="BT47" i="2"/>
  <c r="Z17" i="16"/>
  <c r="Y17" i="16"/>
  <c r="Z15" i="16"/>
  <c r="Y15" i="16"/>
  <c r="Z18" i="16"/>
  <c r="Y18" i="16"/>
  <c r="Z14" i="16"/>
  <c r="Y14" i="16"/>
  <c r="Z25" i="16"/>
  <c r="Y25" i="16"/>
  <c r="Z9" i="16"/>
  <c r="Y9" i="16"/>
  <c r="Z8" i="16"/>
  <c r="Y8" i="16"/>
  <c r="Z13" i="16"/>
  <c r="Y13" i="16"/>
  <c r="Z7" i="16"/>
  <c r="Y7" i="16"/>
  <c r="Z5" i="16"/>
  <c r="CJ47" i="2" s="1"/>
  <c r="Y5" i="16"/>
  <c r="BR47" i="2" s="1"/>
  <c r="Z12" i="16"/>
  <c r="Y12" i="16"/>
  <c r="Z22" i="16"/>
  <c r="Y22" i="16"/>
  <c r="Z24" i="16"/>
  <c r="Y24" i="16"/>
  <c r="Z16" i="16"/>
  <c r="Y16" i="16"/>
  <c r="Z27" i="16"/>
  <c r="Y27" i="16"/>
  <c r="Z20" i="16"/>
  <c r="Y20" i="16"/>
  <c r="Z10" i="16"/>
  <c r="Y10" i="16"/>
  <c r="Z23" i="16"/>
  <c r="Y23" i="16"/>
  <c r="V5" i="2"/>
  <c r="Z3" i="16"/>
  <c r="AP47" i="2" s="1"/>
  <c r="Y3" i="16"/>
  <c r="X47" i="2" s="1"/>
  <c r="Z26" i="16"/>
  <c r="Y26" i="16"/>
  <c r="Y4" i="16"/>
  <c r="AU47" i="2" s="1"/>
  <c r="Z4" i="16"/>
  <c r="BM47" i="2" s="1"/>
  <c r="Y6" i="16"/>
  <c r="Z6" i="16"/>
  <c r="Z21" i="16"/>
  <c r="Y21" i="16"/>
  <c r="Z11" i="16"/>
  <c r="Y11" i="16"/>
  <c r="Z19" i="16"/>
  <c r="Y19" i="16"/>
  <c r="R10" i="16" a="1"/>
  <c r="R10" i="16" s="1"/>
  <c r="T9" i="16" a="1"/>
  <c r="T9" i="16" s="1"/>
  <c r="T10" i="16" s="1" a="1"/>
  <c r="T10" i="16" s="1"/>
  <c r="D86" i="5" a="1"/>
  <c r="D86" i="5" s="1"/>
  <c r="D20" i="5" a="1"/>
  <c r="D20" i="5" s="1"/>
  <c r="D166" i="5" a="1"/>
  <c r="D166" i="5" s="1"/>
  <c r="D4" i="5" a="1"/>
  <c r="D4" i="5" s="1"/>
  <c r="D145" i="5" a="1"/>
  <c r="D145" i="5" s="1"/>
  <c r="D134" i="5" a="1"/>
  <c r="D134" i="5" s="1"/>
  <c r="D2" i="5" a="1"/>
  <c r="D2" i="5" s="1"/>
  <c r="D119" i="5" a="1"/>
  <c r="D119" i="5" s="1"/>
  <c r="D52" i="5" a="1"/>
  <c r="D52" i="5" s="1"/>
  <c r="D80" i="5" a="1"/>
  <c r="D80" i="5" s="1"/>
  <c r="D146" i="5" a="1"/>
  <c r="D146" i="5" s="1"/>
  <c r="D21" i="5" a="1"/>
  <c r="D21" i="5" s="1"/>
  <c r="D109" i="5" a="1"/>
  <c r="D109" i="5" s="1"/>
  <c r="D180" i="5" a="1"/>
  <c r="D180" i="5" s="1"/>
  <c r="D64" i="5" a="1"/>
  <c r="D64" i="5" s="1"/>
  <c r="D113" i="5" a="1"/>
  <c r="D113" i="5" s="1"/>
  <c r="D191" i="5" a="1"/>
  <c r="D191" i="5" s="1"/>
  <c r="D71" i="5" a="1"/>
  <c r="D71" i="5" s="1"/>
  <c r="D16" i="5" a="1"/>
  <c r="D16" i="5" s="1"/>
  <c r="D90" i="5" a="1"/>
  <c r="D90" i="5" s="1"/>
  <c r="D151" i="5" a="1"/>
  <c r="D151" i="5" s="1"/>
  <c r="D47" i="5" a="1"/>
  <c r="D47" i="5" s="1"/>
  <c r="D72" i="5" a="1"/>
  <c r="D72" i="5" s="1"/>
  <c r="D45" i="5" a="1"/>
  <c r="D45" i="5" s="1"/>
  <c r="D170" i="5" a="1"/>
  <c r="D170" i="5" s="1"/>
  <c r="D65" i="5" a="1"/>
  <c r="D65" i="5" s="1"/>
  <c r="D163" i="5" a="1"/>
  <c r="D163" i="5" s="1"/>
  <c r="D91" i="5" a="1"/>
  <c r="D91" i="5" s="1"/>
  <c r="D139" i="5" a="1"/>
  <c r="D139" i="5" s="1"/>
  <c r="D83" i="5" a="1"/>
  <c r="D83" i="5" s="1"/>
  <c r="D136" i="5" a="1"/>
  <c r="D136" i="5" s="1"/>
  <c r="D73" i="5" a="1"/>
  <c r="D73" i="5" s="1"/>
  <c r="D175" i="5" a="1"/>
  <c r="D175" i="5" s="1"/>
  <c r="D6" i="5" a="1"/>
  <c r="D6" i="5" s="1"/>
  <c r="D44" i="5" a="1"/>
  <c r="D44" i="5" s="1"/>
  <c r="D25" i="5" a="1"/>
  <c r="D25" i="5" s="1"/>
  <c r="D35" i="5" a="1"/>
  <c r="D35" i="5" s="1"/>
  <c r="D199" i="5" a="1"/>
  <c r="D199" i="5" s="1"/>
  <c r="D174" i="5" a="1"/>
  <c r="D174" i="5" s="1"/>
  <c r="D190" i="5" a="1"/>
  <c r="D190" i="5" s="1"/>
  <c r="D135" i="5" a="1"/>
  <c r="D135" i="5" s="1"/>
  <c r="D147" i="5" a="1"/>
  <c r="D147" i="5" s="1"/>
  <c r="D28" i="5" a="1"/>
  <c r="D28" i="5" s="1"/>
  <c r="D51" i="5" a="1"/>
  <c r="D51" i="5" s="1"/>
  <c r="D33" i="5" a="1"/>
  <c r="D33" i="5" s="1"/>
  <c r="D36" i="5" a="1"/>
  <c r="D36" i="5" s="1"/>
  <c r="D192" i="5" a="1"/>
  <c r="D192" i="5" s="1"/>
  <c r="D169" i="5" a="1"/>
  <c r="D169" i="5" s="1"/>
  <c r="D171" i="5" a="1"/>
  <c r="D171" i="5" s="1"/>
  <c r="D12" i="5" a="1"/>
  <c r="D12" i="5" s="1"/>
  <c r="D125" i="5" a="1"/>
  <c r="D125" i="5" s="1"/>
  <c r="D18" i="5" a="1"/>
  <c r="D18" i="5" s="1"/>
  <c r="D157" i="5" a="1"/>
  <c r="D157" i="5" s="1"/>
  <c r="D59" i="5" a="1"/>
  <c r="D59" i="5" s="1"/>
  <c r="D41" i="5" a="1"/>
  <c r="D41" i="5" s="1"/>
  <c r="D152" i="5" a="1"/>
  <c r="D152" i="5" s="1"/>
  <c r="D17" i="5" a="1"/>
  <c r="D17" i="5" s="1"/>
  <c r="D154" i="5" a="1"/>
  <c r="D154" i="5" s="1"/>
  <c r="D67" i="5" a="1"/>
  <c r="D67" i="5" s="1"/>
  <c r="D19" i="5" a="1"/>
  <c r="D19" i="5" s="1"/>
  <c r="D185" i="5" a="1"/>
  <c r="D185" i="5" s="1"/>
  <c r="D127" i="5" a="1"/>
  <c r="D127" i="5" s="1"/>
  <c r="D144" i="5" a="1"/>
  <c r="D144" i="5" s="1"/>
  <c r="D34" i="5" a="1"/>
  <c r="D34" i="5" s="1"/>
  <c r="D78" i="5" a="1"/>
  <c r="D78" i="5" s="1"/>
  <c r="D115" i="5" a="1"/>
  <c r="D115" i="5" s="1"/>
  <c r="D182" i="5" a="1"/>
  <c r="D182" i="5" s="1"/>
  <c r="D150" i="5" a="1"/>
  <c r="D150" i="5" s="1"/>
  <c r="D143" i="5" a="1"/>
  <c r="D143" i="5" s="1"/>
  <c r="D84" i="5" a="1"/>
  <c r="D84" i="5" s="1"/>
  <c r="D49" i="5" a="1"/>
  <c r="D49" i="5" s="1"/>
  <c r="D53" i="5" a="1"/>
  <c r="D53" i="5" s="1"/>
  <c r="D112" i="5" a="1"/>
  <c r="D112" i="5" s="1"/>
  <c r="D24" i="5" a="1"/>
  <c r="D24" i="5" s="1"/>
  <c r="D148" i="5" a="1"/>
  <c r="D148" i="5" s="1"/>
  <c r="D89" i="5" a="1"/>
  <c r="D89" i="5" s="1"/>
  <c r="D92" i="5" a="1"/>
  <c r="D92" i="5" s="1"/>
  <c r="D3" i="5" a="1"/>
  <c r="D3" i="5" s="1"/>
  <c r="D197" i="5" a="1"/>
  <c r="D197" i="5" s="1"/>
  <c r="D184" i="5" a="1"/>
  <c r="D184" i="5" s="1"/>
  <c r="D95" i="5" a="1"/>
  <c r="D95" i="5" s="1"/>
  <c r="D88" i="5" a="1"/>
  <c r="D88" i="5" s="1"/>
  <c r="D108" i="5" a="1"/>
  <c r="D108" i="5" s="1"/>
  <c r="D10" i="5" a="1"/>
  <c r="D10" i="5" s="1"/>
  <c r="D200" i="5" a="1"/>
  <c r="D200" i="5" s="1"/>
  <c r="D110" i="5" a="1"/>
  <c r="D110" i="5" s="1"/>
  <c r="D138" i="5" a="1"/>
  <c r="D138" i="5" s="1"/>
  <c r="D70" i="5" a="1"/>
  <c r="D70" i="5" s="1"/>
  <c r="D79" i="5" a="1"/>
  <c r="D79" i="5" s="1"/>
  <c r="D82" i="5" a="1"/>
  <c r="D82" i="5" s="1"/>
  <c r="D56" i="5" a="1"/>
  <c r="D56" i="5" s="1"/>
  <c r="D50" i="5" a="1"/>
  <c r="D50" i="5" s="1"/>
  <c r="D179" i="5" a="1"/>
  <c r="D179" i="5" s="1"/>
  <c r="D9" i="5" a="1"/>
  <c r="D9" i="5" s="1"/>
  <c r="D40" i="5" a="1"/>
  <c r="D40" i="5" s="1"/>
  <c r="D129" i="5" a="1"/>
  <c r="D129" i="5" s="1"/>
  <c r="D132" i="5" a="1"/>
  <c r="D132" i="5" s="1"/>
  <c r="D100" i="5" a="1"/>
  <c r="D100" i="5" s="1"/>
  <c r="D155" i="5" a="1"/>
  <c r="D155" i="5" s="1"/>
  <c r="D177" i="5" a="1"/>
  <c r="D177" i="5" s="1"/>
  <c r="D27" i="5" a="1"/>
  <c r="D27" i="5" s="1"/>
  <c r="D131" i="5" a="1"/>
  <c r="D131" i="5" s="1"/>
  <c r="D142" i="5" a="1"/>
  <c r="D142" i="5" s="1"/>
  <c r="D77" i="5" a="1"/>
  <c r="D77" i="5" s="1"/>
  <c r="D42" i="5" a="1"/>
  <c r="D42" i="5" s="1"/>
  <c r="D181" i="5" a="1"/>
  <c r="D181" i="5" s="1"/>
  <c r="D116" i="5" a="1"/>
  <c r="D116" i="5" s="1"/>
  <c r="D74" i="5" a="1"/>
  <c r="D74" i="5" s="1"/>
  <c r="D189" i="5" a="1"/>
  <c r="D189" i="5" s="1"/>
  <c r="D168" i="5" a="1"/>
  <c r="D168" i="5" s="1"/>
  <c r="D114" i="5" a="1"/>
  <c r="D114" i="5" s="1"/>
  <c r="D164" i="5" a="1"/>
  <c r="D164" i="5" s="1"/>
  <c r="D76" i="5" a="1"/>
  <c r="D76" i="5" s="1"/>
  <c r="D130" i="5" a="1"/>
  <c r="D130" i="5" s="1"/>
  <c r="D85" i="5" a="1"/>
  <c r="D85" i="5" s="1"/>
  <c r="D167" i="5" a="1"/>
  <c r="D167" i="5" s="1"/>
  <c r="D99" i="5" a="1"/>
  <c r="D99" i="5" s="1"/>
  <c r="D161" i="5" a="1"/>
  <c r="D161" i="5" s="1"/>
  <c r="D173" i="5" a="1"/>
  <c r="D173" i="5" s="1"/>
  <c r="D101" i="5" a="1"/>
  <c r="D101" i="5" s="1"/>
  <c r="D57" i="5" a="1"/>
  <c r="D57" i="5" s="1"/>
  <c r="D121" i="5" a="1"/>
  <c r="D121" i="5" s="1"/>
  <c r="D165" i="5" a="1"/>
  <c r="D165" i="5" s="1"/>
  <c r="D14" i="5" a="1"/>
  <c r="D14" i="5" s="1"/>
  <c r="D15" i="5" a="1"/>
  <c r="D15" i="5" s="1"/>
  <c r="D196" i="5" a="1"/>
  <c r="D196" i="5" s="1"/>
  <c r="D32" i="5" a="1"/>
  <c r="D32" i="5" s="1"/>
  <c r="D183" i="5" a="1"/>
  <c r="D183" i="5" s="1"/>
  <c r="D43" i="5" a="1"/>
  <c r="D43" i="5" s="1"/>
  <c r="D106" i="5" a="1"/>
  <c r="D106" i="5" s="1"/>
  <c r="D162" i="5" a="1"/>
  <c r="D162" i="5" s="1"/>
  <c r="D172" i="5" a="1"/>
  <c r="D172" i="5" s="1"/>
  <c r="D96" i="5" a="1"/>
  <c r="D96" i="5" s="1"/>
  <c r="D69" i="5" a="1"/>
  <c r="D69" i="5" s="1"/>
  <c r="D94" i="5" a="1"/>
  <c r="D94" i="5" s="1"/>
  <c r="D23" i="5" a="1"/>
  <c r="D23" i="5" s="1"/>
  <c r="D193" i="5" a="1"/>
  <c r="D193" i="5" s="1"/>
  <c r="D87" i="5" a="1"/>
  <c r="D87" i="5" s="1"/>
  <c r="D120" i="5" a="1"/>
  <c r="D120" i="5" s="1"/>
  <c r="D128" i="5" a="1"/>
  <c r="D128" i="5" s="1"/>
  <c r="D133" i="5" a="1"/>
  <c r="D133" i="5" s="1"/>
  <c r="D38" i="5" a="1"/>
  <c r="D38" i="5" s="1"/>
  <c r="D102" i="5" a="1"/>
  <c r="D102" i="5" s="1"/>
  <c r="D98" i="5" a="1"/>
  <c r="D98" i="5" s="1"/>
  <c r="D30" i="5" a="1"/>
  <c r="D30" i="5" s="1"/>
  <c r="D26" i="5" a="1"/>
  <c r="D26" i="5" s="1"/>
  <c r="D153" i="5" a="1"/>
  <c r="D153" i="5" s="1"/>
  <c r="D7" i="5" a="1"/>
  <c r="D7" i="5" s="1"/>
  <c r="D13" i="5" a="1"/>
  <c r="D13" i="5" s="1"/>
  <c r="D198" i="5" a="1"/>
  <c r="D198" i="5" s="1"/>
  <c r="D55" i="5" a="1"/>
  <c r="D55" i="5" s="1"/>
  <c r="D105" i="5" a="1"/>
  <c r="D105" i="5" s="1"/>
  <c r="D39" i="5" a="1"/>
  <c r="D39" i="5" s="1"/>
  <c r="D118" i="5" a="1"/>
  <c r="D118" i="5" s="1"/>
  <c r="D124" i="5" a="1"/>
  <c r="D124" i="5" s="1"/>
  <c r="D48" i="5" a="1"/>
  <c r="D48" i="5" s="1"/>
  <c r="D140" i="5" a="1"/>
  <c r="D140" i="5" s="1"/>
  <c r="D156" i="5" a="1"/>
  <c r="D156" i="5" s="1"/>
  <c r="D194" i="5" a="1"/>
  <c r="D194" i="5" s="1"/>
  <c r="D187" i="5" a="1"/>
  <c r="D187" i="5" s="1"/>
  <c r="D176" i="5" a="1"/>
  <c r="D176" i="5" s="1"/>
  <c r="D117" i="5" a="1"/>
  <c r="D117" i="5" s="1"/>
  <c r="D97" i="5" a="1"/>
  <c r="D97" i="5" s="1"/>
  <c r="D141" i="5" a="1"/>
  <c r="D141" i="5" s="1"/>
  <c r="D186" i="5" a="1"/>
  <c r="D186" i="5" s="1"/>
  <c r="D60" i="5" a="1"/>
  <c r="D60" i="5" s="1"/>
  <c r="D126" i="5" a="1"/>
  <c r="D126" i="5" s="1"/>
  <c r="D107" i="5" a="1"/>
  <c r="D107" i="5" s="1"/>
  <c r="D63" i="5" a="1"/>
  <c r="D63" i="5" s="1"/>
  <c r="D104" i="5" a="1"/>
  <c r="D104" i="5" s="1"/>
  <c r="D54" i="5" a="1"/>
  <c r="D54" i="5" s="1"/>
  <c r="D81" i="5" a="1"/>
  <c r="D81" i="5" s="1"/>
  <c r="D188" i="5" a="1"/>
  <c r="D188" i="5" s="1"/>
  <c r="D29" i="5" a="1"/>
  <c r="D29" i="5" s="1"/>
  <c r="D93" i="5" a="1"/>
  <c r="D93" i="5" s="1"/>
  <c r="D62" i="5" a="1"/>
  <c r="D62" i="5" s="1"/>
  <c r="D160" i="5" a="1"/>
  <c r="D160" i="5" s="1"/>
  <c r="D31" i="5" a="1"/>
  <c r="D31" i="5" s="1"/>
  <c r="D11" i="5" a="1"/>
  <c r="D11" i="5" s="1"/>
  <c r="D22" i="5" a="1"/>
  <c r="D22" i="5" s="1"/>
  <c r="D111" i="5" a="1"/>
  <c r="D111" i="5" s="1"/>
  <c r="D8" i="5" a="1"/>
  <c r="D8" i="5" s="1"/>
  <c r="D137" i="5" a="1"/>
  <c r="D137" i="5" s="1"/>
  <c r="D66" i="5" a="1"/>
  <c r="D66" i="5" s="1"/>
  <c r="D68" i="5" a="1"/>
  <c r="D68" i="5" s="1"/>
  <c r="D159" i="5" a="1"/>
  <c r="D159" i="5" s="1"/>
  <c r="D178" i="5" a="1"/>
  <c r="D178" i="5" s="1"/>
  <c r="D103" i="5" a="1"/>
  <c r="D103" i="5" s="1"/>
  <c r="D75" i="5" a="1"/>
  <c r="D75" i="5" s="1"/>
  <c r="D123" i="5" a="1"/>
  <c r="D123" i="5" s="1"/>
  <c r="D158" i="5" a="1"/>
  <c r="D158" i="5" s="1"/>
  <c r="D122" i="5" a="1"/>
  <c r="D122" i="5" s="1"/>
  <c r="D195" i="5" a="1"/>
  <c r="D195" i="5" s="1"/>
  <c r="D46" i="5" a="1"/>
  <c r="D46" i="5" s="1"/>
  <c r="D37" i="5" a="1"/>
  <c r="D37" i="5" s="1"/>
  <c r="D5" i="5" a="1"/>
  <c r="D5" i="5" s="1"/>
  <c r="D149" i="5" a="1"/>
  <c r="D149" i="5" s="1"/>
  <c r="D58" i="5" a="1"/>
  <c r="D58" i="5" s="1"/>
  <c r="BP5" i="2"/>
  <c r="BP7" i="2" s="1"/>
  <c r="AS5" i="2"/>
  <c r="AS7" i="2" s="1"/>
  <c r="V7" i="2" l="1"/>
  <c r="R11" i="16" a="1"/>
  <c r="R11" i="16" s="1"/>
  <c r="R12" i="16" s="1" a="1"/>
  <c r="R12" i="16" s="1"/>
  <c r="R13" i="16" s="1" a="1"/>
  <c r="R13" i="16" s="1"/>
  <c r="R14" i="16" s="1" a="1"/>
  <c r="R14" i="16" s="1"/>
  <c r="R15" i="16" s="1" a="1"/>
  <c r="R15" i="16" s="1"/>
  <c r="R16" i="16" s="1" a="1"/>
  <c r="R16" i="16" s="1"/>
  <c r="R17" i="16" s="1" a="1"/>
  <c r="R17" i="16" s="1"/>
  <c r="R18" i="16" s="1" a="1"/>
  <c r="R18" i="16" s="1"/>
  <c r="T11" i="16" a="1"/>
  <c r="T11" i="16" s="1"/>
  <c r="T12" i="16" s="1" a="1"/>
  <c r="T12" i="16" s="1"/>
  <c r="L8" i="2"/>
  <c r="CO24" i="2" s="1"/>
  <c r="BS1" i="2"/>
  <c r="T13" i="16" l="1" a="1"/>
  <c r="T13" i="16" s="1"/>
  <c r="T14" i="16" s="1" a="1"/>
  <c r="T14" i="16" s="1"/>
  <c r="T15" i="16" s="1" a="1"/>
  <c r="T15" i="16" s="1"/>
  <c r="T16" i="16" s="1" a="1"/>
  <c r="T16" i="16" s="1"/>
  <c r="T17" i="16" s="1" a="1"/>
  <c r="T17" i="16" s="1"/>
  <c r="T18" i="16" s="1" a="1"/>
  <c r="T18" i="16" s="1"/>
  <c r="T19" i="16" s="1" a="1"/>
  <c r="T19" i="16" s="1"/>
  <c r="T20" i="16" s="1" a="1"/>
  <c r="T20" i="16" s="1"/>
  <c r="T21" i="16" s="1" a="1"/>
  <c r="T21" i="16" s="1"/>
  <c r="T22" i="16" s="1" a="1"/>
  <c r="T22" i="16" s="1"/>
  <c r="T23" i="16" s="1" a="1"/>
  <c r="T23" i="16" s="1"/>
  <c r="T24" i="16" s="1" a="1"/>
  <c r="T24" i="16" s="1"/>
  <c r="T25" i="16" s="1" a="1"/>
  <c r="T25" i="16" s="1"/>
  <c r="T26" i="16" s="1" a="1"/>
  <c r="T26" i="16" s="1"/>
  <c r="T27" i="16" s="1" a="1"/>
  <c r="T27" i="16" s="1"/>
  <c r="T28" i="16" s="1" a="1"/>
  <c r="T28" i="16" s="1"/>
  <c r="T29" i="16" s="1" a="1"/>
  <c r="T29" i="16" s="1"/>
  <c r="R19" i="16" a="1"/>
  <c r="R19" i="16" s="1"/>
  <c r="R20" i="16" s="1" a="1"/>
  <c r="R20" i="16" s="1"/>
  <c r="R21" i="16" s="1" a="1"/>
  <c r="R21" i="16" s="1"/>
  <c r="R22" i="16" s="1" a="1"/>
  <c r="R22" i="16" s="1"/>
  <c r="R23" i="16" s="1" a="1"/>
  <c r="R23" i="16" s="1"/>
  <c r="R24" i="16" s="1" a="1"/>
  <c r="R24" i="16" s="1"/>
  <c r="R25" i="16" s="1" a="1"/>
  <c r="R25" i="16" s="1"/>
  <c r="R26" i="16" s="1" a="1"/>
  <c r="R26" i="16" s="1"/>
  <c r="R27" i="16" s="1" a="1"/>
  <c r="R27" i="16" s="1"/>
  <c r="T30" i="16" l="1" a="1"/>
  <c r="T30" i="16" s="1"/>
  <c r="T31" i="16" s="1" a="1"/>
  <c r="T31" i="16" s="1"/>
  <c r="T32" i="16" s="1" a="1"/>
  <c r="T32" i="16" s="1"/>
  <c r="T33" i="16" s="1" a="1"/>
  <c r="T33" i="16" s="1"/>
  <c r="T34" i="16" s="1" a="1"/>
  <c r="T34" i="16" s="1"/>
  <c r="S3" i="16" a="1"/>
  <c r="S3" i="16" s="1"/>
  <c r="U3" i="16" s="1"/>
  <c r="U6" i="16" l="1"/>
  <c r="U22" i="16"/>
  <c r="U14" i="16"/>
  <c r="U10" i="16"/>
  <c r="U21" i="16"/>
  <c r="U16" i="16"/>
  <c r="U27" i="16"/>
  <c r="U23" i="16"/>
  <c r="U20" i="16"/>
  <c r="U19" i="16"/>
  <c r="U13" i="16"/>
  <c r="U11" i="16"/>
  <c r="U9" i="16"/>
  <c r="U7" i="16"/>
  <c r="U12" i="16"/>
  <c r="U8" i="16"/>
  <c r="U18" i="16"/>
  <c r="U5" i="16"/>
  <c r="U25" i="16"/>
  <c r="U4" i="16"/>
  <c r="U17" i="16"/>
  <c r="U15" i="16"/>
  <c r="U26" i="16"/>
  <c r="U24" i="1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<sst xmlns="http://schemas.openxmlformats.org/spreadsheetml/2006/main" count="3304" uniqueCount="1190">
  <si>
    <t>Dato</t>
  </si>
  <si>
    <t>Navn</t>
  </si>
  <si>
    <t xml:space="preserve"> </t>
  </si>
  <si>
    <t>Licensnr.</t>
  </si>
  <si>
    <t>Tr 1</t>
  </si>
  <si>
    <t>Udsk.</t>
  </si>
  <si>
    <t>Db 1</t>
  </si>
  <si>
    <t>Db 2</t>
  </si>
  <si>
    <t>Sommerlandsturneringen</t>
  </si>
  <si>
    <t>Modstander</t>
  </si>
  <si>
    <t>Hjemmehold</t>
  </si>
  <si>
    <t>Udehold</t>
  </si>
  <si>
    <t>Resultater</t>
  </si>
  <si>
    <t>Kamp-nr</t>
  </si>
  <si>
    <t>Resultat Holdkamp</t>
  </si>
  <si>
    <t>Spillested</t>
  </si>
  <si>
    <t>Klub</t>
  </si>
  <si>
    <t>Række</t>
  </si>
  <si>
    <t>Underskrift holdleder</t>
  </si>
  <si>
    <t>Underskrift holdleder modstander</t>
  </si>
  <si>
    <t>X</t>
  </si>
  <si>
    <t>Holdlederen for klubben skal sætte X ved hjemmehold eller udehold ved hvert af resultaterne, alt efter om man ER hjemmehold eller udehold.</t>
  </si>
  <si>
    <t>Licens</t>
  </si>
  <si>
    <t>Amager P96</t>
  </si>
  <si>
    <t>Beder-Malling</t>
  </si>
  <si>
    <t>Brabrand</t>
  </si>
  <si>
    <t>Bøgeskov</t>
  </si>
  <si>
    <t>FIF</t>
  </si>
  <si>
    <t>Føvling</t>
  </si>
  <si>
    <t>Gentofte</t>
  </si>
  <si>
    <t>Hedebo</t>
  </si>
  <si>
    <t>Hillerød</t>
  </si>
  <si>
    <t>Hornbæk</t>
  </si>
  <si>
    <t>Horsens</t>
  </si>
  <si>
    <t>Hvidovre</t>
  </si>
  <si>
    <t>Hvirring</t>
  </si>
  <si>
    <t>Høng</t>
  </si>
  <si>
    <t>Ishøj</t>
  </si>
  <si>
    <t>Kalundborg</t>
  </si>
  <si>
    <t>Kirke Såby</t>
  </si>
  <si>
    <t>Korsør</t>
  </si>
  <si>
    <t>Københavns Petanque Klub</t>
  </si>
  <si>
    <t>Køge</t>
  </si>
  <si>
    <t>Lynge</t>
  </si>
  <si>
    <t>Nordfalster</t>
  </si>
  <si>
    <t>Odense</t>
  </si>
  <si>
    <t>Roskilde</t>
  </si>
  <si>
    <t>Rødovre</t>
  </si>
  <si>
    <t>Slagelse</t>
  </si>
  <si>
    <t>Slangerup</t>
  </si>
  <si>
    <t>Star Master's</t>
  </si>
  <si>
    <t>StarPetanque</t>
  </si>
  <si>
    <t>Stokkemarke</t>
  </si>
  <si>
    <t>Søborg</t>
  </si>
  <si>
    <t>Tappernøje</t>
  </si>
  <si>
    <t>Tributor</t>
  </si>
  <si>
    <t>Troldens</t>
  </si>
  <si>
    <t>Tune</t>
  </si>
  <si>
    <t>Vennernes</t>
  </si>
  <si>
    <t>Vestfyn</t>
  </si>
  <si>
    <t>Viking Petanque</t>
  </si>
  <si>
    <t>Åstrup</t>
  </si>
  <si>
    <t>RSPC</t>
  </si>
  <si>
    <t>Ugandavej 109</t>
  </si>
  <si>
    <t>Kastrup</t>
  </si>
  <si>
    <t>Bredgade 5 A</t>
  </si>
  <si>
    <t>Malling</t>
  </si>
  <si>
    <t>Engdalsvej 86-88</t>
  </si>
  <si>
    <t>Busbjergvej 54 A</t>
  </si>
  <si>
    <t>Bjerringbro</t>
  </si>
  <si>
    <t>FI Hillerød</t>
  </si>
  <si>
    <t>Milnersvej 35 D</t>
  </si>
  <si>
    <t>Sønderjyllands Allé 6</t>
  </si>
  <si>
    <t>Frederiksberg</t>
  </si>
  <si>
    <t>Gribskov</t>
  </si>
  <si>
    <t>Larsensvej 15 A</t>
  </si>
  <si>
    <t>Græsted</t>
  </si>
  <si>
    <t>Kongens Enge 42</t>
  </si>
  <si>
    <t>Karlslunde</t>
  </si>
  <si>
    <t>Holbæk</t>
  </si>
  <si>
    <t>Carl Bødker Nielsensvej 3</t>
  </si>
  <si>
    <t>Schüttesvej 17</t>
  </si>
  <si>
    <t>Avedøre Byvej 98</t>
  </si>
  <si>
    <t>Hedelundvej 2</t>
  </si>
  <si>
    <t>Flemming</t>
  </si>
  <si>
    <t>Rosenvænget 23</t>
  </si>
  <si>
    <t>Jonstrupvangvej 150</t>
  </si>
  <si>
    <t>Værløse</t>
  </si>
  <si>
    <t>Lundemarken 64</t>
  </si>
  <si>
    <t>Egevej 6</t>
  </si>
  <si>
    <t>Møllevangen 27</t>
  </si>
  <si>
    <t>Ringvejen 2</t>
  </si>
  <si>
    <t>Skovbakkevej 15</t>
  </si>
  <si>
    <t>Mørke</t>
  </si>
  <si>
    <t>Lillebrændevej 26</t>
  </si>
  <si>
    <t>Stubbekøbing</t>
  </si>
  <si>
    <t>Nordjylland</t>
  </si>
  <si>
    <t>Karolinelundsvej 42</t>
  </si>
  <si>
    <t>Aalborg</t>
  </si>
  <si>
    <t>Nykøbing</t>
  </si>
  <si>
    <t>Nykøbing Falster</t>
  </si>
  <si>
    <t>Kasernevej 24</t>
  </si>
  <si>
    <t>Næstved</t>
  </si>
  <si>
    <t>Næstved PK</t>
  </si>
  <si>
    <t>Rolighedsvej</t>
  </si>
  <si>
    <t>Sdr. Boulevard 3</t>
  </si>
  <si>
    <t>Ollerupvej 10</t>
  </si>
  <si>
    <t>Jyllingevej 128</t>
  </si>
  <si>
    <t>Idrætsvej 5</t>
  </si>
  <si>
    <t>Starmasters</t>
  </si>
  <si>
    <t>Solrød</t>
  </si>
  <si>
    <t>Tjennemarkevej 14</t>
  </si>
  <si>
    <t>Gladsaxevej 200</t>
  </si>
  <si>
    <t>Smidstrupvej 3 A</t>
  </si>
  <si>
    <t>Torslunde-Ishøj</t>
  </si>
  <si>
    <t>Torbens Vænge 10</t>
  </si>
  <si>
    <t>Kastanievej 18</t>
  </si>
  <si>
    <t>Fredensborg</t>
  </si>
  <si>
    <t>Parkvej 111</t>
  </si>
  <si>
    <t>Tunehøj 7</t>
  </si>
  <si>
    <t>Kirkestien 7 B</t>
  </si>
  <si>
    <t>Allingåbro</t>
  </si>
  <si>
    <t>Færøvej 54</t>
  </si>
  <si>
    <t>Middelfart</t>
  </si>
  <si>
    <t>Mellemstrupvej 21</t>
  </si>
  <si>
    <t>Grenaa</t>
  </si>
  <si>
    <t>Kløservejen 16, Sahl</t>
  </si>
  <si>
    <t>Parkvej 309</t>
  </si>
  <si>
    <t>Gilleleje</t>
  </si>
  <si>
    <t>Asmindrupvej 50</t>
  </si>
  <si>
    <t>Vipperød</t>
  </si>
  <si>
    <t>Skovdalsvej 28</t>
  </si>
  <si>
    <t>Odder</t>
  </si>
  <si>
    <t>Læborg</t>
  </si>
  <si>
    <t>Kampnr</t>
  </si>
  <si>
    <t>Runde</t>
  </si>
  <si>
    <t>Rundedato</t>
  </si>
  <si>
    <t>Forbund/Kreds</t>
  </si>
  <si>
    <t>Aldersgruppe</t>
  </si>
  <si>
    <t>Pulje</t>
  </si>
  <si>
    <t>Tekst Hjemmehold</t>
  </si>
  <si>
    <t>Tekst Udehold</t>
  </si>
  <si>
    <t>Baner</t>
  </si>
  <si>
    <t>Tid</t>
  </si>
  <si>
    <t>Resultat</t>
  </si>
  <si>
    <t>Afgjort uden kamp</t>
  </si>
  <si>
    <t>Senior</t>
  </si>
  <si>
    <t>Petanque 2013 Næstved</t>
  </si>
  <si>
    <t>Mit hold</t>
  </si>
  <si>
    <t>Spilledato</t>
  </si>
  <si>
    <t>Hold</t>
  </si>
  <si>
    <t>Kampe</t>
  </si>
  <si>
    <t>Kampdato</t>
  </si>
  <si>
    <t>Kampepaadagen</t>
  </si>
  <si>
    <t>Datovalgt</t>
  </si>
  <si>
    <t>Holdvalgt</t>
  </si>
  <si>
    <t>Hjemme</t>
  </si>
  <si>
    <t>Kampnrpaadagen</t>
  </si>
  <si>
    <t>Ude</t>
  </si>
  <si>
    <t>Spiller-Id</t>
  </si>
  <si>
    <t>Klubnavn</t>
  </si>
  <si>
    <t>Alex Hansen</t>
  </si>
  <si>
    <t>Alice Ipsen</t>
  </si>
  <si>
    <t>Anders Erlandsen</t>
  </si>
  <si>
    <t>Anders Toft</t>
  </si>
  <si>
    <t>Andrea Sonasson Svendsen</t>
  </si>
  <si>
    <t>Anette Kramer</t>
  </si>
  <si>
    <t>Anette Larsen</t>
  </si>
  <si>
    <t>Angel Jimeno Martinez</t>
  </si>
  <si>
    <t>Anne Jensen</t>
  </si>
  <si>
    <t>Anne Marie Lyduch</t>
  </si>
  <si>
    <t>Anne Vang</t>
  </si>
  <si>
    <t>Annelise Bothmann</t>
  </si>
  <si>
    <t>Benny Christensen</t>
  </si>
  <si>
    <t>Benny Hansen</t>
  </si>
  <si>
    <t>Bent Kofoed</t>
  </si>
  <si>
    <t>Bent Pedersen</t>
  </si>
  <si>
    <t>Birgit Andersen</t>
  </si>
  <si>
    <t>Birgit Boisen</t>
  </si>
  <si>
    <t>Birgit Hansen</t>
  </si>
  <si>
    <t>Birgit Juul Jørgensen</t>
  </si>
  <si>
    <t>Birgit Toft</t>
  </si>
  <si>
    <t>Birgitte Frederiksen</t>
  </si>
  <si>
    <t>Bjarne Hansen</t>
  </si>
  <si>
    <t>Bjarne Vang Pedersen</t>
  </si>
  <si>
    <t>Brian Bertelsen</t>
  </si>
  <si>
    <t>Brian Jul Kallegård</t>
  </si>
  <si>
    <t>Camilla Svensson</t>
  </si>
  <si>
    <t>Carl-Erik Jensen</t>
  </si>
  <si>
    <t>Carl-Johan Vollertzen</t>
  </si>
  <si>
    <t>Carsten Poder</t>
  </si>
  <si>
    <t>Carsten Sandholdt-Bjørn</t>
  </si>
  <si>
    <t>Christian Andersen-Nielsen</t>
  </si>
  <si>
    <t>Christoffer Rækjær Nielsen Barfod</t>
  </si>
  <si>
    <t>Danièle Malmos</t>
  </si>
  <si>
    <t>Dennis Nielsen</t>
  </si>
  <si>
    <t>Dora Voss Andersen</t>
  </si>
  <si>
    <t>Doris Erlandsen</t>
  </si>
  <si>
    <t>Elsebeth Kehlskov</t>
  </si>
  <si>
    <t>Emil Bach Thorlaksen</t>
  </si>
  <si>
    <t>Erik Frederiksen</t>
  </si>
  <si>
    <t>Erik Vestergaard Andersen</t>
  </si>
  <si>
    <t>Evy Hansen</t>
  </si>
  <si>
    <t>Finn Jørgensen</t>
  </si>
  <si>
    <t>Finn Pedersen</t>
  </si>
  <si>
    <t>Flemming Nielsen</t>
  </si>
  <si>
    <t>Flemming Vagn Larsen</t>
  </si>
  <si>
    <t>Geert Bothmann</t>
  </si>
  <si>
    <t>Gitte Larsen</t>
  </si>
  <si>
    <t>Gyda Frithjof</t>
  </si>
  <si>
    <t>Hanne Buchholz</t>
  </si>
  <si>
    <t>Hans Nielsen</t>
  </si>
  <si>
    <t>Hans Thorstensen</t>
  </si>
  <si>
    <t>Helle Bolding</t>
  </si>
  <si>
    <t>Henning Christensen</t>
  </si>
  <si>
    <t>Henrik Lindberg Sele</t>
  </si>
  <si>
    <t>Henrik Malmos</t>
  </si>
  <si>
    <t>Henrik Nielsen</t>
  </si>
  <si>
    <t>Henrik Schmidt</t>
  </si>
  <si>
    <t>Henrik Toft</t>
  </si>
  <si>
    <t>Henry Larsen</t>
  </si>
  <si>
    <t>Ivan Schultz</t>
  </si>
  <si>
    <t>Jack Ryberg Pedersen</t>
  </si>
  <si>
    <t>Jacob Trebbien Haugbølle</t>
  </si>
  <si>
    <t>Jan Akselbo Hansen</t>
  </si>
  <si>
    <t>Jan Berg Hansen</t>
  </si>
  <si>
    <t>Jens Erik Bull</t>
  </si>
  <si>
    <t>Jens Peder Nielsen</t>
  </si>
  <si>
    <t>Jens-Erik Jensen</t>
  </si>
  <si>
    <t>Jesper Sele</t>
  </si>
  <si>
    <t>Jette Andersen</t>
  </si>
  <si>
    <t>Jette Holdrup</t>
  </si>
  <si>
    <t>Jette Sahl</t>
  </si>
  <si>
    <t>John Ardal</t>
  </si>
  <si>
    <t>John Berthelsen</t>
  </si>
  <si>
    <t>John Larsen</t>
  </si>
  <si>
    <t>John Skaaning</t>
  </si>
  <si>
    <t>Jon Silberg</t>
  </si>
  <si>
    <t>Jytte Sund</t>
  </si>
  <si>
    <t>Jørgen Büchert</t>
  </si>
  <si>
    <t>Jørgen Grandjean</t>
  </si>
  <si>
    <t>Jørgen Nielsen</t>
  </si>
  <si>
    <t>Jørgen Olsen</t>
  </si>
  <si>
    <t>Jørgen Pedersen</t>
  </si>
  <si>
    <t>Jørgen Sørensen</t>
  </si>
  <si>
    <t>Karen Sørensen</t>
  </si>
  <si>
    <t>Karin Jørgensen</t>
  </si>
  <si>
    <t>Karin Lunau-Christensen</t>
  </si>
  <si>
    <t>Karina Kragh</t>
  </si>
  <si>
    <t>Karsten Klein</t>
  </si>
  <si>
    <t>Kasper Miller</t>
  </si>
  <si>
    <t>Kathrine Saxild-Laursen</t>
  </si>
  <si>
    <t>Katrine Jensen</t>
  </si>
  <si>
    <t>Katrine Junge Olsen</t>
  </si>
  <si>
    <t>Kim Enderleit</t>
  </si>
  <si>
    <t>Kim Larsen</t>
  </si>
  <si>
    <t>Kim Nielsen</t>
  </si>
  <si>
    <t>Kim Rye Jørgensen</t>
  </si>
  <si>
    <t>Kim Thøfner</t>
  </si>
  <si>
    <t>Kirsten Møller Larsen</t>
  </si>
  <si>
    <t>Kjeld Büchert</t>
  </si>
  <si>
    <t>Kjeld Lunau-Christensen</t>
  </si>
  <si>
    <t>Knud Alfast Henriksen</t>
  </si>
  <si>
    <t>Kurt Jensen</t>
  </si>
  <si>
    <t>Kurt Jessen</t>
  </si>
  <si>
    <t>Kurt Mortensen</t>
  </si>
  <si>
    <t>Kurt Stender</t>
  </si>
  <si>
    <t>Kurt Søndergaard</t>
  </si>
  <si>
    <t>Lajla Rosenstrøm</t>
  </si>
  <si>
    <t>Lars Friis</t>
  </si>
  <si>
    <t>Lasse Machholdt Dithmar</t>
  </si>
  <si>
    <t>Lasse Svensson</t>
  </si>
  <si>
    <t>Leif Lysholm</t>
  </si>
  <si>
    <t>Lena Woltemaht Svendsen</t>
  </si>
  <si>
    <t>Lene Poder</t>
  </si>
  <si>
    <t>Lis Pedersen</t>
  </si>
  <si>
    <t>Lis Sørensen</t>
  </si>
  <si>
    <t>Lisbeth Priess Jensen</t>
  </si>
  <si>
    <t>Lise Hoel</t>
  </si>
  <si>
    <t>Lone Svensson</t>
  </si>
  <si>
    <t>Lotte Büchert</t>
  </si>
  <si>
    <t>Mads Høj Pedersen</t>
  </si>
  <si>
    <t>Malene Andersen</t>
  </si>
  <si>
    <t>Maria L Kristensen</t>
  </si>
  <si>
    <t>Maria Lopez Hansen</t>
  </si>
  <si>
    <t>Maria Saxild-Laursen</t>
  </si>
  <si>
    <t>Maria Sonasson</t>
  </si>
  <si>
    <t>Mariann Jensen</t>
  </si>
  <si>
    <t>Marianne Gobjerg</t>
  </si>
  <si>
    <t>Martin Christensen</t>
  </si>
  <si>
    <t>Mette Cornelius-Knudsen</t>
  </si>
  <si>
    <t>Mette Hansen</t>
  </si>
  <si>
    <t>Morten Junge Olsen</t>
  </si>
  <si>
    <t>Morten Per Laursen</t>
  </si>
  <si>
    <t>Morten Saxild-Hansen</t>
  </si>
  <si>
    <t>Niels-Erik Villadsen</t>
  </si>
  <si>
    <t>Nini Nielsen</t>
  </si>
  <si>
    <t>Ole Eliason</t>
  </si>
  <si>
    <t>Ove Tastesen</t>
  </si>
  <si>
    <t>Peder Fihl</t>
  </si>
  <si>
    <t>Per Olsen</t>
  </si>
  <si>
    <t>Pernille Wilking Toft</t>
  </si>
  <si>
    <t>Pia Bülow</t>
  </si>
  <si>
    <t>Pia S Nielsen</t>
  </si>
  <si>
    <t>Poul-Erik Sejr Jensen</t>
  </si>
  <si>
    <t>Poul-Erik Thomsen</t>
  </si>
  <si>
    <t>Rachid Renane</t>
  </si>
  <si>
    <t>Rasmus Juul Kallegård</t>
  </si>
  <si>
    <t>Rasmus Toft</t>
  </si>
  <si>
    <t>Rémi Virlogeux Sommerlund</t>
  </si>
  <si>
    <t>René Andersen</t>
  </si>
  <si>
    <t>René Hansen</t>
  </si>
  <si>
    <t>Rikke Henk</t>
  </si>
  <si>
    <t>Robert Kristiansen</t>
  </si>
  <si>
    <t>Sara Priess Jensen</t>
  </si>
  <si>
    <t>Solveig Grøndahl</t>
  </si>
  <si>
    <t>Steen Bruno Hansen</t>
  </si>
  <si>
    <t>Steen Davidsen</t>
  </si>
  <si>
    <t>Steen Haubjerg Overgaard</t>
  </si>
  <si>
    <t>Steen Møller Larsen</t>
  </si>
  <si>
    <t>Sunny Schmidt Singh</t>
  </si>
  <si>
    <t>Susanne Nielsen</t>
  </si>
  <si>
    <t>Svend Erik Jensen</t>
  </si>
  <si>
    <t>Søren Juelsgaard Poulsen</t>
  </si>
  <si>
    <t>Thomas Hansen</t>
  </si>
  <si>
    <t>Thomas Kuster</t>
  </si>
  <si>
    <t>Thomas Valentin Petersen</t>
  </si>
  <si>
    <t>Thorsten Johnsen</t>
  </si>
  <si>
    <t>Tina Jensen</t>
  </si>
  <si>
    <t>Tommy Svendsen</t>
  </si>
  <si>
    <t>Trine Røssel</t>
  </si>
  <si>
    <t>Ute Ravn</t>
  </si>
  <si>
    <t>Verner Larsen</t>
  </si>
  <si>
    <t>Vivi Juul</t>
  </si>
  <si>
    <t>Vivi Kristensen</t>
  </si>
  <si>
    <t>Walther Juul Jørgensen</t>
  </si>
  <si>
    <t>Aase Jensen</t>
  </si>
  <si>
    <t>Start: __________</t>
  </si>
  <si>
    <t>Stop:____________</t>
  </si>
  <si>
    <t>Sydmors Petanque</t>
  </si>
  <si>
    <t>Alice Kristiansen</t>
  </si>
  <si>
    <t>Annemarie Grandjean</t>
  </si>
  <si>
    <t>Stensved Petanque</t>
  </si>
  <si>
    <t>Birgit Irene Larsen</t>
  </si>
  <si>
    <t>TP Herfølge</t>
  </si>
  <si>
    <t>Birgit Steinmejer</t>
  </si>
  <si>
    <t>Connie Christensen</t>
  </si>
  <si>
    <t>Daniel Andersen</t>
  </si>
  <si>
    <t>Elizabeth Skaaning</t>
  </si>
  <si>
    <t>Ellen Jessen</t>
  </si>
  <si>
    <t>Hanne Ardal</t>
  </si>
  <si>
    <t>Henrik Winther</t>
  </si>
  <si>
    <t>Inger Struve</t>
  </si>
  <si>
    <t>Jan Gerner Larsen</t>
  </si>
  <si>
    <t>Jan Sander Jensen</t>
  </si>
  <si>
    <t>Jytte Pedersen</t>
  </si>
  <si>
    <t>Jørn Rudbech</t>
  </si>
  <si>
    <t>Kai Nielsen</t>
  </si>
  <si>
    <t>Karla Hansen</t>
  </si>
  <si>
    <t>Lars Dyring</t>
  </si>
  <si>
    <t>Lillian Pedersen</t>
  </si>
  <si>
    <t>Lis Larsen</t>
  </si>
  <si>
    <t>Lone Winther</t>
  </si>
  <si>
    <t>Michael Schou Hansen</t>
  </si>
  <si>
    <t>Nikolaj Kirkeskov Gobjerg</t>
  </si>
  <si>
    <t>Poul Jensen</t>
  </si>
  <si>
    <t>Povl Christensen</t>
  </si>
  <si>
    <t>Robert Handberg</t>
  </si>
  <si>
    <t>Rosa Nielsen</t>
  </si>
  <si>
    <t>Søren Bentzen</t>
  </si>
  <si>
    <t>Ulla Horn</t>
  </si>
  <si>
    <t>Åse Dromph Nielsen</t>
  </si>
  <si>
    <t>Jan Struckmann</t>
  </si>
  <si>
    <t>Leif Ziegler</t>
  </si>
  <si>
    <t>Jytte Madsen</t>
  </si>
  <si>
    <t>Jørgen Lykke</t>
  </si>
  <si>
    <t>Vibeke Nørgaard</t>
  </si>
  <si>
    <t>Ole Rigtrup</t>
  </si>
  <si>
    <t xml:space="preserve">Mikael Rene Jensen </t>
  </si>
  <si>
    <t>Torben Bendix Sørensen</t>
  </si>
  <si>
    <t>Ledøje</t>
  </si>
  <si>
    <t>Ole Andersen</t>
  </si>
  <si>
    <t>Torben Larsen</t>
  </si>
  <si>
    <t>Aakirkeby</t>
  </si>
  <si>
    <t>Brugt</t>
  </si>
  <si>
    <t>Liste</t>
  </si>
  <si>
    <t>Kirsten Jensen</t>
  </si>
  <si>
    <t>Jutta Andersen</t>
  </si>
  <si>
    <t>Bente Jonna Hansen</t>
  </si>
  <si>
    <t>Birthe Sjølander</t>
  </si>
  <si>
    <t>Kim Steen Hansen</t>
  </si>
  <si>
    <t>Svend Burchardt</t>
  </si>
  <si>
    <t>Heino Dahl</t>
  </si>
  <si>
    <t>Daniel Presutti</t>
  </si>
  <si>
    <t>Mette Ryberg Roldsgaard</t>
  </si>
  <si>
    <t>René Madelung</t>
  </si>
  <si>
    <t>Kristian Nielsen</t>
  </si>
  <si>
    <t>Adresse</t>
  </si>
  <si>
    <t>Postnummer</t>
  </si>
  <si>
    <t>By</t>
  </si>
  <si>
    <t>Telefon</t>
  </si>
  <si>
    <t>Antal baner</t>
  </si>
  <si>
    <t>Assens</t>
  </si>
  <si>
    <t>Fåborgvej 2C</t>
  </si>
  <si>
    <t>Ballerup</t>
  </si>
  <si>
    <t>Ballerup Idrætsby 34</t>
  </si>
  <si>
    <t>Beder-Malling/Vinter</t>
  </si>
  <si>
    <t>Bøgeskov / Vinter</t>
  </si>
  <si>
    <t>Åttevej 8 B</t>
  </si>
  <si>
    <t>Ved Stadion 10C</t>
  </si>
  <si>
    <t>Gribskov / Vinter</t>
  </si>
  <si>
    <t>Hedebo/Vinter</t>
  </si>
  <si>
    <t>Karlsunde</t>
  </si>
  <si>
    <t>Helsingør</t>
  </si>
  <si>
    <t>Gl. Hellebækvej 65</t>
  </si>
  <si>
    <t>Herlev</t>
  </si>
  <si>
    <t>Elverhøjen 68</t>
  </si>
  <si>
    <t xml:space="preserve">Herrup Stadion </t>
  </si>
  <si>
    <t xml:space="preserve">Skolegade 17a </t>
  </si>
  <si>
    <t>Vinderup</t>
  </si>
  <si>
    <t>Ishøjs Idrætscenter</t>
  </si>
  <si>
    <t>Vejledalen 17</t>
  </si>
  <si>
    <t>Jonstrup Petanque Klub</t>
  </si>
  <si>
    <t>Kliken</t>
  </si>
  <si>
    <t>Gillestedvej 12</t>
  </si>
  <si>
    <t>Odense NØ</t>
  </si>
  <si>
    <t>Hafnia Hallen, Julius Andersens vej 6</t>
  </si>
  <si>
    <t xml:space="preserve">København </t>
  </si>
  <si>
    <t>Le Petit</t>
  </si>
  <si>
    <t>Søndre Gade 7</t>
  </si>
  <si>
    <t>Smørum</t>
  </si>
  <si>
    <t>Idrætsvej 14 ved Lyngehallen</t>
  </si>
  <si>
    <t xml:space="preserve">26 73 66 99 </t>
  </si>
  <si>
    <t>Petanquebanerne bag Friskolen, Læborgvej 16C</t>
  </si>
  <si>
    <t>Vejen</t>
  </si>
  <si>
    <t>Midtfyns Lethal</t>
  </si>
  <si>
    <t>Søvej 36</t>
  </si>
  <si>
    <t>Ringe</t>
  </si>
  <si>
    <t>Næstelsø</t>
  </si>
  <si>
    <t>Holmevej 33, Næstelsø</t>
  </si>
  <si>
    <t>Næstved Firmasport</t>
  </si>
  <si>
    <t>Nygårdsvej 110</t>
  </si>
  <si>
    <t xml:space="preserve">Petanque Holbæk </t>
  </si>
  <si>
    <t>Holbæk Sportsby, Sports Allé 1</t>
  </si>
  <si>
    <t xml:space="preserve">Petanqueklubben Nordjylland </t>
  </si>
  <si>
    <t>Skovlunde</t>
  </si>
  <si>
    <t>Torvevej 37</t>
  </si>
  <si>
    <t xml:space="preserve">Frederikshøjvej </t>
  </si>
  <si>
    <t>Langager (Solrød Gl Skole v/boldbanen)</t>
  </si>
  <si>
    <t>Enggården, Jørgens Alle 42</t>
  </si>
  <si>
    <t>bjerringbro</t>
  </si>
  <si>
    <t>Storebælt</t>
  </si>
  <si>
    <t>Rosenvænget</t>
  </si>
  <si>
    <t>Hønge</t>
  </si>
  <si>
    <t>Borgerhuset, Præsteallé 1</t>
  </si>
  <si>
    <t>Ø. Assels</t>
  </si>
  <si>
    <t>Team Vestsj.</t>
  </si>
  <si>
    <t>Torpegårdens Petanqueklub Herfølge</t>
  </si>
  <si>
    <t>Herfølge</t>
  </si>
  <si>
    <t>Ugerløse IF</t>
  </si>
  <si>
    <t>Højgårdsvej 24</t>
  </si>
  <si>
    <t>Ugerløse</t>
  </si>
  <si>
    <t>Vallensbæk</t>
  </si>
  <si>
    <t>Idræts Allé 8</t>
  </si>
  <si>
    <t xml:space="preserve">Vestfyn </t>
  </si>
  <si>
    <t>Højvangen 8</t>
  </si>
  <si>
    <t>Rønne</t>
  </si>
  <si>
    <t>Østjylland</t>
  </si>
  <si>
    <t>Museumsvænget 2a, Glud</t>
  </si>
  <si>
    <t>Juelsminde</t>
  </si>
  <si>
    <t>Hold sorteret</t>
  </si>
  <si>
    <t>Anders Engberg</t>
  </si>
  <si>
    <t>Andreas Drews Thingholm</t>
  </si>
  <si>
    <t>Anette Stenum Rasmussen</t>
  </si>
  <si>
    <t>Anna-Marie Dahl</t>
  </si>
  <si>
    <t>Anne Marie Bigum</t>
  </si>
  <si>
    <t>Annette Hansen</t>
  </si>
  <si>
    <t>Fremad Valby</t>
  </si>
  <si>
    <t>Læborg Petanque</t>
  </si>
  <si>
    <t>Bent Christensen</t>
  </si>
  <si>
    <t>Bent Madsen</t>
  </si>
  <si>
    <t>Betina Carstensen</t>
  </si>
  <si>
    <t>Birger kledal</t>
  </si>
  <si>
    <t>Birger Rindom</t>
  </si>
  <si>
    <t>Birthe Rasmussen</t>
  </si>
  <si>
    <t>Brian Taastrup</t>
  </si>
  <si>
    <t>Bruno Olesen.</t>
  </si>
  <si>
    <t>Børge Jensen</t>
  </si>
  <si>
    <t>Caja Ørskov</t>
  </si>
  <si>
    <t>Camilla Taastrup</t>
  </si>
  <si>
    <t>Carsten Gammelgaard R. Kristiansen</t>
  </si>
  <si>
    <t>Ebba Wenning</t>
  </si>
  <si>
    <t>Edvin Christiansen</t>
  </si>
  <si>
    <t>Ejner Dørr</t>
  </si>
  <si>
    <t>Eli K.L. Naumann</t>
  </si>
  <si>
    <t>Elisabeth Barfod</t>
  </si>
  <si>
    <t>Else Green</t>
  </si>
  <si>
    <t>Emil Carlsen</t>
  </si>
  <si>
    <t>Erik Barfod</t>
  </si>
  <si>
    <t>Erik Karstenskov</t>
  </si>
  <si>
    <t>Finn Krog</t>
  </si>
  <si>
    <t>Finn Rådmand</t>
  </si>
  <si>
    <t>Finn Tækker Hansen</t>
  </si>
  <si>
    <t>Flemming Ditlev Jørgensen</t>
  </si>
  <si>
    <t>Flemming Juel</t>
  </si>
  <si>
    <t>Flemming Poulsen</t>
  </si>
  <si>
    <t>Frank Lindberg Olsen</t>
  </si>
  <si>
    <t>Frank Pedersen</t>
  </si>
  <si>
    <t>Gert Nielsen</t>
  </si>
  <si>
    <t>Hans Christian Hansen</t>
  </si>
  <si>
    <t>Hans Erik Laumann</t>
  </si>
  <si>
    <t>Hans Ryge</t>
  </si>
  <si>
    <t>Helle Taastrup</t>
  </si>
  <si>
    <t>Helmer Christiansen</t>
  </si>
  <si>
    <t>Henna Worm</t>
  </si>
  <si>
    <t>Henning Lorenzen</t>
  </si>
  <si>
    <t>Henning Øgendahl</t>
  </si>
  <si>
    <t>Ilse Larsen</t>
  </si>
  <si>
    <t>Inge Peugeot</t>
  </si>
  <si>
    <t>Inger Jacobsen</t>
  </si>
  <si>
    <t>Jane Røssel</t>
  </si>
  <si>
    <t>Jens Ove Tordrup</t>
  </si>
  <si>
    <t>Jesper Laursen</t>
  </si>
  <si>
    <t>Jette Nagel</t>
  </si>
  <si>
    <t>John Agger</t>
  </si>
  <si>
    <t>John Bendixsen</t>
  </si>
  <si>
    <t>John Jacobsen</t>
  </si>
  <si>
    <t>John Richter</t>
  </si>
  <si>
    <t>Johnny van Hooidonk</t>
  </si>
  <si>
    <t>Jørgen Henk Jensen</t>
  </si>
  <si>
    <t>Jørgen Skov</t>
  </si>
  <si>
    <t>Jørgen Wenning</t>
  </si>
  <si>
    <t>Kaj Boysen</t>
  </si>
  <si>
    <t>Kaj Furbo</t>
  </si>
  <si>
    <t>Karen Jensen</t>
  </si>
  <si>
    <t>Karina Hansen</t>
  </si>
  <si>
    <t>Karsten Hansen</t>
  </si>
  <si>
    <t>Karsten Skovgård Olsen</t>
  </si>
  <si>
    <t>Kirsten Gross</t>
  </si>
  <si>
    <t>Kirsten Svensson Kofoed</t>
  </si>
  <si>
    <t>Knud Støiholm-Hansen</t>
  </si>
  <si>
    <t>Laila Fihl</t>
  </si>
  <si>
    <t>Laila Rasmussen</t>
  </si>
  <si>
    <t>Lajla Andersen</t>
  </si>
  <si>
    <t>Lars Juul</t>
  </si>
  <si>
    <t>Lene Pedersen</t>
  </si>
  <si>
    <t>Lene Tamberg</t>
  </si>
  <si>
    <t>Lennart Jørgensen</t>
  </si>
  <si>
    <t>Lis Klemmensen</t>
  </si>
  <si>
    <t>Lisbeth Edvardsen</t>
  </si>
  <si>
    <t>Lisbeth Warming</t>
  </si>
  <si>
    <t>Mads Hansen</t>
  </si>
  <si>
    <t>Manja Kappel</t>
  </si>
  <si>
    <t>Margit Brandt</t>
  </si>
  <si>
    <t>Martin Toft</t>
  </si>
  <si>
    <t>Mathias Beyer Andersen</t>
  </si>
  <si>
    <t>Matthias Bühler</t>
  </si>
  <si>
    <t>Merete Taastrup</t>
  </si>
  <si>
    <t>Merle-Marie Brinch</t>
  </si>
  <si>
    <t>Mette Dorf Brinck</t>
  </si>
  <si>
    <t>Mike Nickel</t>
  </si>
  <si>
    <t>Mikkel Christiansen</t>
  </si>
  <si>
    <t>Mona Jensen</t>
  </si>
  <si>
    <t>Mona Vestergaard Bendixsen</t>
  </si>
  <si>
    <t>Morten D Christensen</t>
  </si>
  <si>
    <t>Nicklas Hansen</t>
  </si>
  <si>
    <t>Ove Zaupper</t>
  </si>
  <si>
    <t>Patrick Schouw</t>
  </si>
  <si>
    <t>Peder Clausen</t>
  </si>
  <si>
    <t>Per Andersen</t>
  </si>
  <si>
    <t>Peter Fromholdt Larsen</t>
  </si>
  <si>
    <t>Peter Nymann Nielsen</t>
  </si>
  <si>
    <t>Preben Worsøe</t>
  </si>
  <si>
    <t>Regin Zimmermann</t>
  </si>
  <si>
    <t>Rene Pedersen</t>
  </si>
  <si>
    <t>Rikke Linnet Toft</t>
  </si>
  <si>
    <t>Robert Linton</t>
  </si>
  <si>
    <t>Sofie Hansen</t>
  </si>
  <si>
    <t>Steen Andersen</t>
  </si>
  <si>
    <t>Steffen Jensen</t>
  </si>
  <si>
    <t>Søren Dam Andersen</t>
  </si>
  <si>
    <t>Thea Fihl</t>
  </si>
  <si>
    <t>Thomas Andersen</t>
  </si>
  <si>
    <t>Tommy Jensen</t>
  </si>
  <si>
    <t>Torsten Ovesen</t>
  </si>
  <si>
    <t>Ulla Christiansen</t>
  </si>
  <si>
    <t>Verner Bistrup Ipsen</t>
  </si>
  <si>
    <t>Vibeke Nielsen</t>
  </si>
  <si>
    <t>Vivi Zaupper</t>
  </si>
  <si>
    <t>Jørn Henriksen</t>
  </si>
  <si>
    <t>Kirsten Miller</t>
  </si>
  <si>
    <t>Klaus Elsted Rasmussen</t>
  </si>
  <si>
    <t>Frederic Lhomme</t>
  </si>
  <si>
    <t>Emil Jacobsen</t>
  </si>
  <si>
    <t>Sita Jacobsen</t>
  </si>
  <si>
    <t>Line Mie Hjorth Christensen</t>
  </si>
  <si>
    <t>Kirsten Andersen</t>
  </si>
  <si>
    <t>Allan Refslund Fetherstonhaugh</t>
  </si>
  <si>
    <t>Allan Christensen</t>
  </si>
  <si>
    <t>Anders Reinholdt Jensen</t>
  </si>
  <si>
    <t>Annie Saxild-Hansen</t>
  </si>
  <si>
    <t>Danni Peter Fuglsang</t>
  </si>
  <si>
    <t>Gurli Ottosen</t>
  </si>
  <si>
    <t>Hans W. Møller</t>
  </si>
  <si>
    <t>Ina Irene Christensen</t>
  </si>
  <si>
    <t>Jakob Lindeløv</t>
  </si>
  <si>
    <t>Jan Svensson</t>
  </si>
  <si>
    <t>Janni Have Fuglsang</t>
  </si>
  <si>
    <t>Joan Have Nielsen</t>
  </si>
  <si>
    <t>John Saxild-Hansen</t>
  </si>
  <si>
    <t>Jækvan Nielsen</t>
  </si>
  <si>
    <t>Lis T. Møller</t>
  </si>
  <si>
    <t>Maja Kristensen</t>
  </si>
  <si>
    <t>Tinne Thomassen</t>
  </si>
  <si>
    <t>Bilal Ali</t>
  </si>
  <si>
    <t>Kristine Eva Jessen</t>
  </si>
  <si>
    <t>Noon Geffenblad</t>
  </si>
  <si>
    <t>Carsten Jensen</t>
  </si>
  <si>
    <t>Nannette Svendsen</t>
  </si>
  <si>
    <t>Lezanne Nielsen</t>
  </si>
  <si>
    <t>Søren Frederiksen</t>
  </si>
  <si>
    <t>Angelina Roth</t>
  </si>
  <si>
    <t>Bente Olsen</t>
  </si>
  <si>
    <t>Bettina Jepsen</t>
  </si>
  <si>
    <t>Brian Roth</t>
  </si>
  <si>
    <t>Daniel Haugbølle</t>
  </si>
  <si>
    <t>Dennis Jahn</t>
  </si>
  <si>
    <t>Freddy Olsen</t>
  </si>
  <si>
    <t>Henrik Hansen</t>
  </si>
  <si>
    <t>Kasper Sønderbæk Fagerlin</t>
  </si>
  <si>
    <t>Marli Meyer</t>
  </si>
  <si>
    <t>Mikael Bonderup Laursen</t>
  </si>
  <si>
    <t>Rolf Pedersen</t>
  </si>
  <si>
    <t>Søren Lilholt</t>
  </si>
  <si>
    <t>Ulla Mai Wrang Svensson</t>
  </si>
  <si>
    <t>Allis Marie Nielsen</t>
  </si>
  <si>
    <t>Angela De La Rosa</t>
  </si>
  <si>
    <t>Anne Birthe Juul</t>
  </si>
  <si>
    <t>Bente Fallentin</t>
  </si>
  <si>
    <t>Bente Mortensen</t>
  </si>
  <si>
    <t>Brian Guldbæk</t>
  </si>
  <si>
    <t>Ditte Sørensen</t>
  </si>
  <si>
    <t>Finn Asbjørn Jensen</t>
  </si>
  <si>
    <t>Finn Nielsen</t>
  </si>
  <si>
    <t>Flemming Rasmussen</t>
  </si>
  <si>
    <t>Grethe Gudiksen</t>
  </si>
  <si>
    <t>Henning Leo Sørensen</t>
  </si>
  <si>
    <t>Inger Marie Tamberg</t>
  </si>
  <si>
    <t>Jethe Jørgensen</t>
  </si>
  <si>
    <t>John Allan Ring</t>
  </si>
  <si>
    <t>John Thordrup</t>
  </si>
  <si>
    <t>Johnny Hofhøj</t>
  </si>
  <si>
    <t>Jørgen Blak-Larsen</t>
  </si>
  <si>
    <t>Jørgen Harring Kristensen</t>
  </si>
  <si>
    <t>Karen Lene Madsen</t>
  </si>
  <si>
    <t>Karina Enager</t>
  </si>
  <si>
    <t>Kian Steffensen</t>
  </si>
  <si>
    <t>Kirsten Bjørn-Hansen</t>
  </si>
  <si>
    <t>Kirsten Hacke</t>
  </si>
  <si>
    <t>Knud Bjørn-Hansen</t>
  </si>
  <si>
    <t>Kurt Bengtson</t>
  </si>
  <si>
    <t>Lennart Hjorth</t>
  </si>
  <si>
    <t>Majlis Wadum</t>
  </si>
  <si>
    <t>Marianne Andersen</t>
  </si>
  <si>
    <t>Marlene Sønderbæk Fagerlin</t>
  </si>
  <si>
    <t>Mille Hansen</t>
  </si>
  <si>
    <t>Nazif Misimi</t>
  </si>
  <si>
    <t>Ole Vestbo Andersen</t>
  </si>
  <si>
    <t>Ove Pedersen</t>
  </si>
  <si>
    <t>Steffen Erik Petersen</t>
  </si>
  <si>
    <t>Svend Gudiksen</t>
  </si>
  <si>
    <t>Tage Schmidt</t>
  </si>
  <si>
    <t>Ulla Poulsen</t>
  </si>
  <si>
    <t>AUIF</t>
  </si>
  <si>
    <t xml:space="preserve">Enghavevej 2, Allerslev </t>
  </si>
  <si>
    <t xml:space="preserve">Præstø </t>
  </si>
  <si>
    <t>Hjembæk</t>
  </si>
  <si>
    <t>Bakkedraget 24, Hjembæk</t>
  </si>
  <si>
    <t>Jyderup</t>
  </si>
  <si>
    <t>Poulsker IF</t>
  </si>
  <si>
    <t>V/Arnes hytte, overfor Snogebæk Røgeri, Hovedgaden 6, Snogebæk</t>
  </si>
  <si>
    <t>3730 Nexø</t>
  </si>
  <si>
    <t>Snogebæk</t>
  </si>
  <si>
    <t xml:space="preserve">Herfølge Stadion , Vordingborgvej 124, </t>
  </si>
  <si>
    <t>Ernst Jensen</t>
  </si>
  <si>
    <t>Alice Bay Wilstrup</t>
  </si>
  <si>
    <t>Alice Holm</t>
  </si>
  <si>
    <t>Bjarne Skov</t>
  </si>
  <si>
    <t>Henning Holm</t>
  </si>
  <si>
    <t>Jørgen Dalsgaard Olsen</t>
  </si>
  <si>
    <t>Kirsten Vamonde</t>
  </si>
  <si>
    <t>Marianne Anderson</t>
  </si>
  <si>
    <t>Marianne Hemmingsen</t>
  </si>
  <si>
    <t>Nina Billgren</t>
  </si>
  <si>
    <t>Per Ehlers</t>
  </si>
  <si>
    <t>Kaj Søgaard</t>
  </si>
  <si>
    <t>Mathias Hagensen</t>
  </si>
  <si>
    <t>Ninna Lundsvig</t>
  </si>
  <si>
    <t>Irma Jensen</t>
  </si>
  <si>
    <t>Jørn Garp</t>
  </si>
  <si>
    <t>Susanne Garp</t>
  </si>
  <si>
    <t>Kim Frost</t>
  </si>
  <si>
    <t>Vasile Ungureanu</t>
  </si>
  <si>
    <t>Kim Ole Albek</t>
  </si>
  <si>
    <t>Jørgen Lykke Hansen</t>
  </si>
  <si>
    <t>Tina Andersen</t>
  </si>
  <si>
    <t>Aage Julius Nielsen</t>
  </si>
  <si>
    <t>Camilla Faxholm Hagensen</t>
  </si>
  <si>
    <t>Carsten Hansen</t>
  </si>
  <si>
    <t>Tanja Hasgaard Steffensen</t>
  </si>
  <si>
    <t>Birthe Bekker</t>
  </si>
  <si>
    <t>Si 1</t>
  </si>
  <si>
    <t>Mix</t>
  </si>
  <si>
    <t>Db 3</t>
  </si>
  <si>
    <t>Tri 1</t>
  </si>
  <si>
    <t>Bane</t>
  </si>
  <si>
    <t>Serien ikke krav om mixdoubler.</t>
  </si>
  <si>
    <t>Db 4</t>
  </si>
  <si>
    <t>Db 5</t>
  </si>
  <si>
    <t>Julius Andersens vej 8</t>
  </si>
  <si>
    <t>København SV</t>
  </si>
  <si>
    <t>Tølløse</t>
  </si>
  <si>
    <t>Sportsvej 2</t>
  </si>
  <si>
    <t>Anne Lise Braat</t>
  </si>
  <si>
    <t>Lars Braat</t>
  </si>
  <si>
    <t>Marianne Henriksen</t>
  </si>
  <si>
    <t>Bent Viggo Sørensen</t>
  </si>
  <si>
    <t>Kirsten Sloth</t>
  </si>
  <si>
    <t>Eskilstrup</t>
  </si>
  <si>
    <t>Benny Steinmejer</t>
  </si>
  <si>
    <t>Bente Hasgaard</t>
  </si>
  <si>
    <t>Frank Henriksen</t>
  </si>
  <si>
    <t>Gert Larsen</t>
  </si>
  <si>
    <t>Mason Steffensen</t>
  </si>
  <si>
    <t>Xander Steffensen</t>
  </si>
  <si>
    <t>Grete Moesgaard</t>
  </si>
  <si>
    <t>Jørgen Friis Sørensen</t>
  </si>
  <si>
    <t>Hasselgrisen</t>
  </si>
  <si>
    <t>Bodil Pedersen</t>
  </si>
  <si>
    <t>Daniela Ungureanu</t>
  </si>
  <si>
    <t xml:space="preserve">Lea Anna Rosted Simonsen     </t>
  </si>
  <si>
    <t>Leif Hou</t>
  </si>
  <si>
    <t>Martin Frederiksen</t>
  </si>
  <si>
    <t xml:space="preserve">Michael Sort                 </t>
  </si>
  <si>
    <t>Morten Johansen</t>
  </si>
  <si>
    <t>Poul Rasmussen</t>
  </si>
  <si>
    <t>René Gumse Rosted Jensen</t>
  </si>
  <si>
    <t>Vibeke Frederiksen</t>
  </si>
  <si>
    <t>Freddy Esmann</t>
  </si>
  <si>
    <t>Inge Bentzen</t>
  </si>
  <si>
    <t>Jan Kragh</t>
  </si>
  <si>
    <t>Jeannie Luther</t>
  </si>
  <si>
    <t>Jytte Schou</t>
  </si>
  <si>
    <t>Oliver Kamp</t>
  </si>
  <si>
    <t>Per Rye Dannerfjord</t>
  </si>
  <si>
    <t>Theis Olesen</t>
  </si>
  <si>
    <t>Lise Kvistholm</t>
  </si>
  <si>
    <t>Per Kvistholm</t>
  </si>
  <si>
    <t>Tina Brorsen</t>
  </si>
  <si>
    <t>Jan Pedersen</t>
  </si>
  <si>
    <t>Gyte Rasmussen</t>
  </si>
  <si>
    <t>Laila Weilgaard Strojek</t>
  </si>
  <si>
    <t>Lisbeth Palm Nielsen</t>
  </si>
  <si>
    <t>Per Frederiksen</t>
  </si>
  <si>
    <t>Torslunde</t>
  </si>
  <si>
    <t>Albert Melsen</t>
  </si>
  <si>
    <t>Astrid Gawron</t>
  </si>
  <si>
    <t>Birthe Kramer</t>
  </si>
  <si>
    <t>Carsten Kramer</t>
  </si>
  <si>
    <t>Claus Andersen</t>
  </si>
  <si>
    <t>Connie Hansen</t>
  </si>
  <si>
    <t>Elisabeth Nielsen</t>
  </si>
  <si>
    <t>Else Christiansen</t>
  </si>
  <si>
    <t>Eva Andersen</t>
  </si>
  <si>
    <t>Flemming Christiansen</t>
  </si>
  <si>
    <t>Gitte Mazza</t>
  </si>
  <si>
    <t>Hans Jørgensen</t>
  </si>
  <si>
    <t>Hans-Henrik Knieps</t>
  </si>
  <si>
    <t>Henrik Jensen</t>
  </si>
  <si>
    <t>Inge Hansen</t>
  </si>
  <si>
    <t>Iver Beck</t>
  </si>
  <si>
    <t>Jens Hansen</t>
  </si>
  <si>
    <t>Jørn Pedersen</t>
  </si>
  <si>
    <t>Lene Melsen</t>
  </si>
  <si>
    <t>Margith Hansen</t>
  </si>
  <si>
    <t>Merete Juul</t>
  </si>
  <si>
    <t>Per Nielsen</t>
  </si>
  <si>
    <t>Pierre Bottelet</t>
  </si>
  <si>
    <t>Rita Pedersen</t>
  </si>
  <si>
    <t>Sonja Beck</t>
  </si>
  <si>
    <t>Therese Lhomme</t>
  </si>
  <si>
    <t>Vita Nielsen</t>
  </si>
  <si>
    <t>Vivi Hansen</t>
  </si>
  <si>
    <t>Charlotte Kristine Andersen</t>
  </si>
  <si>
    <t>Bjørn Kahrs</t>
  </si>
  <si>
    <t>Celina Daniel</t>
  </si>
  <si>
    <t>Malthe Daniel</t>
  </si>
  <si>
    <t>Tom Birger Hansen</t>
  </si>
  <si>
    <t>Lisbeth Hansen</t>
  </si>
  <si>
    <t>Serier Øst</t>
  </si>
  <si>
    <t>Pulje 1</t>
  </si>
  <si>
    <t>TP Herfølge 4</t>
  </si>
  <si>
    <t>Troldens 2</t>
  </si>
  <si>
    <t>Pulje 2</t>
  </si>
  <si>
    <t>Amager P96 2</t>
  </si>
  <si>
    <t>Torslunde 2</t>
  </si>
  <si>
    <t>Hedebo 6</t>
  </si>
  <si>
    <t>Pulje 3</t>
  </si>
  <si>
    <t>FIF 2</t>
  </si>
  <si>
    <t>Hedebo 5</t>
  </si>
  <si>
    <t>Amager P96 3</t>
  </si>
  <si>
    <t>Serie Vest</t>
  </si>
  <si>
    <t>Vendsyssel</t>
  </si>
  <si>
    <t>Brabrand 3</t>
  </si>
  <si>
    <t>Hvirring 3</t>
  </si>
  <si>
    <t>Kliken 2</t>
  </si>
  <si>
    <t>Læborg Petanque 2</t>
  </si>
  <si>
    <t>Vestfyn 2</t>
  </si>
  <si>
    <t>Kliken 3</t>
  </si>
  <si>
    <t>Korsør 2</t>
  </si>
  <si>
    <t>TP Herfølge 3</t>
  </si>
  <si>
    <t>Star Master's 3</t>
  </si>
  <si>
    <t>Aksel Bach</t>
  </si>
  <si>
    <t>Aksel H Petersen</t>
  </si>
  <si>
    <t>Alex Christensen</t>
  </si>
  <si>
    <t>Alice Annie Petersen</t>
  </si>
  <si>
    <t>Alice Nielsen</t>
  </si>
  <si>
    <t>Alis Jørgensen</t>
  </si>
  <si>
    <t>Allan Brinch</t>
  </si>
  <si>
    <t>Anette Thorkildsen</t>
  </si>
  <si>
    <t>Anne Lise Rowland</t>
  </si>
  <si>
    <t>Anne Marie Olsen</t>
  </si>
  <si>
    <t>Anne Vind Jensen</t>
  </si>
  <si>
    <t>Arne Ravn</t>
  </si>
  <si>
    <t>Benigne Brandt</t>
  </si>
  <si>
    <t>Benn David Uhrenholt</t>
  </si>
  <si>
    <t>Benny Krogh</t>
  </si>
  <si>
    <t>Bente Christensen</t>
  </si>
  <si>
    <t>Bente Dahl</t>
  </si>
  <si>
    <t>Bente Pedersen</t>
  </si>
  <si>
    <t>Bernt Frederiksen</t>
  </si>
  <si>
    <t>Birka Peter Pedersen</t>
  </si>
  <si>
    <t>Birthe Pedersen</t>
  </si>
  <si>
    <t>Bjarne Paulsen</t>
  </si>
  <si>
    <t>Bodil Petersen</t>
  </si>
  <si>
    <t>Brian Tofte Nielsen</t>
  </si>
  <si>
    <t>Connie Nyborg</t>
  </si>
  <si>
    <t>Dennis Jessen</t>
  </si>
  <si>
    <t>Dennis Steffensen</t>
  </si>
  <si>
    <t>Egon Jensen</t>
  </si>
  <si>
    <t>Eigil Brandt</t>
  </si>
  <si>
    <t>Eigil Verner Østergaard</t>
  </si>
  <si>
    <t>Elin B Christensen</t>
  </si>
  <si>
    <t>Elin Oster Hansen</t>
  </si>
  <si>
    <t>Else Bruun</t>
  </si>
  <si>
    <t>Emil Sebastian Ungureanu</t>
  </si>
  <si>
    <t>Erik Fagerstrøm</t>
  </si>
  <si>
    <t>Erling Hansen</t>
  </si>
  <si>
    <t>Erna Tang Stærk</t>
  </si>
  <si>
    <t>Ervin Cortsen</t>
  </si>
  <si>
    <t>Esther Bengtsson</t>
  </si>
  <si>
    <t>Eva Tuxen</t>
  </si>
  <si>
    <t>Finn Kristensen</t>
  </si>
  <si>
    <t>Finn Madsen</t>
  </si>
  <si>
    <t>Finn Meilke</t>
  </si>
  <si>
    <t>Flemming Sandvad</t>
  </si>
  <si>
    <t>Gerda Margrethe Holck</t>
  </si>
  <si>
    <t>Gitte Hjorth</t>
  </si>
  <si>
    <t>Grethe Broch</t>
  </si>
  <si>
    <t>Grethe Mossner</t>
  </si>
  <si>
    <t>Gunner Hansen</t>
  </si>
  <si>
    <t>Gurli Sandvad</t>
  </si>
  <si>
    <t>Hanni S. Poulsen</t>
  </si>
  <si>
    <t>Hans Jørgen Hansen Blom</t>
  </si>
  <si>
    <t>Hans Lind</t>
  </si>
  <si>
    <t>Hans Nissen</t>
  </si>
  <si>
    <t>Hardy Mossner</t>
  </si>
  <si>
    <t>Heinrich Jensen</t>
  </si>
  <si>
    <t>Helge Kocman</t>
  </si>
  <si>
    <t>Henning Hansen</t>
  </si>
  <si>
    <t>Henning Ø Hansen</t>
  </si>
  <si>
    <t>Ida Andersen</t>
  </si>
  <si>
    <t>Inge Nielsen</t>
  </si>
  <si>
    <t>Inger Brinch</t>
  </si>
  <si>
    <t>Inger Hansen</t>
  </si>
  <si>
    <t>Inger-Lise Bach</t>
  </si>
  <si>
    <t>Ivan Berggren</t>
  </si>
  <si>
    <t>Jan Fosse</t>
  </si>
  <si>
    <t>Jan Lund</t>
  </si>
  <si>
    <t>Jan Melskens</t>
  </si>
  <si>
    <t>Jens Jørn Rasmussen</t>
  </si>
  <si>
    <t>Jette Mortensen</t>
  </si>
  <si>
    <t>Joakim Christensen</t>
  </si>
  <si>
    <t>Johan Mangor</t>
  </si>
  <si>
    <t>Johann Labich</t>
  </si>
  <si>
    <t>Johanne Østerbye</t>
  </si>
  <si>
    <t>Johannes Sommer</t>
  </si>
  <si>
    <t>John E. Andersen</t>
  </si>
  <si>
    <t>John Thomhav</t>
  </si>
  <si>
    <t>Johnna Pedersen</t>
  </si>
  <si>
    <t>Julius Büchert</t>
  </si>
  <si>
    <t>Jørgen Bo Wind</t>
  </si>
  <si>
    <t>Jørgen Hallum</t>
  </si>
  <si>
    <t>Jørgen Rasmussen</t>
  </si>
  <si>
    <t>Karin Moestrup</t>
  </si>
  <si>
    <t>Karsten Bæk Pedersen</t>
  </si>
  <si>
    <t>Karsten Jensen</t>
  </si>
  <si>
    <t>Kasper Lunau-Christensen</t>
  </si>
  <si>
    <t>Kim Tofte Nielsen</t>
  </si>
  <si>
    <t>Kimmie Bruhn</t>
  </si>
  <si>
    <t>Kirsten Vestergaard</t>
  </si>
  <si>
    <t>Kirsten Westphal Larsen</t>
  </si>
  <si>
    <t>Klavs Schrøder</t>
  </si>
  <si>
    <t>Kurt Thorkildsen</t>
  </si>
  <si>
    <t>Lars-Ole Ebbesen</t>
  </si>
  <si>
    <t>Leif Andersen</t>
  </si>
  <si>
    <t>Leif Juul Larsen</t>
  </si>
  <si>
    <t>Leif Ranthe</t>
  </si>
  <si>
    <t>Lennart Jensen</t>
  </si>
  <si>
    <t>Lis Cortsen</t>
  </si>
  <si>
    <t>Lis Hansen</t>
  </si>
  <si>
    <t>Lis Krista Hansen</t>
  </si>
  <si>
    <t>Lisbeth Boiden Nyborg</t>
  </si>
  <si>
    <t>Liss Hallum</t>
  </si>
  <si>
    <t>Lonni Larsen</t>
  </si>
  <si>
    <t>Maj-Britt Jensen</t>
  </si>
  <si>
    <t>Maria Prehn</t>
  </si>
  <si>
    <t>Marianne Melskens</t>
  </si>
  <si>
    <t>Max Andersen</t>
  </si>
  <si>
    <t>Michael Thorsen</t>
  </si>
  <si>
    <t>Michelle Gøttsche</t>
  </si>
  <si>
    <t>Niels Thorkild Møller</t>
  </si>
  <si>
    <t>Nina Carstensen</t>
  </si>
  <si>
    <t>Nina Schougaard</t>
  </si>
  <si>
    <t>Ninna Andersen</t>
  </si>
  <si>
    <t>Ole Kanstrup</t>
  </si>
  <si>
    <t>Palle Lund</t>
  </si>
  <si>
    <t>Pentti Djerf</t>
  </si>
  <si>
    <t>Per Gullberg</t>
  </si>
  <si>
    <t>Peter Jørgensen Herslund</t>
  </si>
  <si>
    <t>Peter Skalshøj</t>
  </si>
  <si>
    <t>Poul -A Holdrup</t>
  </si>
  <si>
    <t>Poul Erik Andreasen</t>
  </si>
  <si>
    <t>Poul Erik Hansen</t>
  </si>
  <si>
    <t>René Jensen</t>
  </si>
  <si>
    <t>René Svane</t>
  </si>
  <si>
    <t>Rikke M. Hansen</t>
  </si>
  <si>
    <t>Ruth Ettrup</t>
  </si>
  <si>
    <t>Ruth Hougaard</t>
  </si>
  <si>
    <t>Ruth Jensen</t>
  </si>
  <si>
    <t>Sandar Bogar</t>
  </si>
  <si>
    <t>Sara Lindeløv</t>
  </si>
  <si>
    <t>Signe Porsgaard</t>
  </si>
  <si>
    <t>Simon Lindeløv</t>
  </si>
  <si>
    <t>Steen B. Christensen</t>
  </si>
  <si>
    <t>Steen Horn</t>
  </si>
  <si>
    <t>Stern Pirupshvarre</t>
  </si>
  <si>
    <t>Sune Vig Larsen</t>
  </si>
  <si>
    <t>Susanne Bech Hansen</t>
  </si>
  <si>
    <t>Susanne Bæk Pedersen</t>
  </si>
  <si>
    <t>Svend Andersen</t>
  </si>
  <si>
    <t>Svenn Eric Bengtsson</t>
  </si>
  <si>
    <t>Søren Gregersen</t>
  </si>
  <si>
    <t>Søren Larsen</t>
  </si>
  <si>
    <t>Søren Westmark Larsen</t>
  </si>
  <si>
    <t>Tenna Charlotte Jensen</t>
  </si>
  <si>
    <t>Theodora Ungureanu</t>
  </si>
  <si>
    <t>Torben Hansen</t>
  </si>
  <si>
    <t>Tove Kristensen</t>
  </si>
  <si>
    <t>Ulla Fosse</t>
  </si>
  <si>
    <t>Ulrik Smith</t>
  </si>
  <si>
    <t>Villy Madsen</t>
  </si>
  <si>
    <t>Vivi Boiden</t>
  </si>
  <si>
    <t>Vivi Grenz</t>
  </si>
  <si>
    <t>Aase Therkelsen</t>
  </si>
  <si>
    <t>Østre Alle 123B i skoven</t>
  </si>
  <si>
    <t xml:space="preserve">Vensyssel </t>
  </si>
  <si>
    <t>Idræts alle 45</t>
  </si>
  <si>
    <t>Hjørring</t>
  </si>
  <si>
    <t>Grønningen 9</t>
  </si>
  <si>
    <t>5697 4964</t>
  </si>
  <si>
    <t>Brian Sørensen</t>
  </si>
  <si>
    <t>Christina Roselil Vinholt</t>
  </si>
  <si>
    <t>Claus Michael Ross Jacobsen</t>
  </si>
  <si>
    <t>Michelle Sy Jacobsen</t>
  </si>
  <si>
    <t>Nicklas Erichsen</t>
  </si>
  <si>
    <t>Per Algreen Iversen</t>
  </si>
  <si>
    <t>Diane Larsen</t>
  </si>
  <si>
    <t>Holdnavn</t>
  </si>
  <si>
    <t>Findes i klubber med</t>
  </si>
  <si>
    <t>Stensved</t>
  </si>
  <si>
    <t>Hvor mange tilbage</t>
  </si>
  <si>
    <t>Antal</t>
  </si>
  <si>
    <t>Anders Bonde Broberg Johanse</t>
  </si>
  <si>
    <t>Bjørn Bjerking</t>
  </si>
  <si>
    <t>Charlotte-Kristine Andersen</t>
  </si>
  <si>
    <t>Daniel Oliver Jensen</t>
  </si>
  <si>
    <t>Nicolai Witzke</t>
  </si>
  <si>
    <t>Otto Henriksen</t>
  </si>
  <si>
    <t>Torben Marcussen</t>
  </si>
  <si>
    <t>Doris G Berg</t>
  </si>
  <si>
    <t>Jørgen Gadeberg</t>
  </si>
  <si>
    <t>Jørgen Lindberg</t>
  </si>
  <si>
    <t>Kaj Pedersen</t>
  </si>
  <si>
    <t>Laila Jacobsen</t>
  </si>
  <si>
    <t>Mette Kristensen</t>
  </si>
  <si>
    <t>Mia Andersen</t>
  </si>
  <si>
    <t>Rene Frederiksen</t>
  </si>
  <si>
    <t>Hans Henrik Hylby</t>
  </si>
  <si>
    <t>Edith Moesgaard</t>
  </si>
  <si>
    <t>Jette Petersen</t>
  </si>
  <si>
    <t>Sandor Bogar</t>
  </si>
  <si>
    <t>Joan Yvonne Misimi</t>
  </si>
  <si>
    <t>Emil Blomstrøm Petersen</t>
  </si>
  <si>
    <t>Lars Junge Hansen</t>
  </si>
  <si>
    <t xml:space="preserve"> 11-3</t>
  </si>
  <si>
    <t xml:space="preserve"> 8-6</t>
  </si>
  <si>
    <t xml:space="preserve"> 14-0</t>
  </si>
  <si>
    <t xml:space="preserve"> 10-4</t>
  </si>
  <si>
    <t xml:space="preserve"> 2-12</t>
  </si>
  <si>
    <t xml:space="preserve"> 9-5</t>
  </si>
  <si>
    <t xml:space="preserve"> 5-9</t>
  </si>
  <si>
    <t xml:space="preserve"> 13-1</t>
  </si>
  <si>
    <t xml:space="preserve"> 7-7</t>
  </si>
  <si>
    <t xml:space="preserve"> 12-2</t>
  </si>
  <si>
    <t xml:space="preserve"> 3-11</t>
  </si>
  <si>
    <t xml:space="preserve"> 6-8</t>
  </si>
  <si>
    <t xml:space="preserve"> 0-14</t>
  </si>
  <si>
    <t xml:space="preserve"> 4-10</t>
  </si>
  <si>
    <t>Bjørn Johannesen</t>
  </si>
  <si>
    <t>Brian Christiansen</t>
  </si>
  <si>
    <t>Brian Nielsen</t>
  </si>
  <si>
    <t>Else Bartels</t>
  </si>
  <si>
    <t>Flemming Sørensen</t>
  </si>
  <si>
    <t>Jean Hansen</t>
  </si>
  <si>
    <t>Jesper Dreyer</t>
  </si>
  <si>
    <t>Johnny Van Schultz</t>
  </si>
  <si>
    <t>Lars Adrian</t>
  </si>
  <si>
    <t>Lars Christensen</t>
  </si>
  <si>
    <t>Launy Larsen</t>
  </si>
  <si>
    <t>Lene Christiansen</t>
  </si>
  <si>
    <t>Michael Van Schultz</t>
  </si>
  <si>
    <t>Michelle Mikkelsen</t>
  </si>
  <si>
    <t>Mikkel Kortegaard</t>
  </si>
  <si>
    <t>Oliver Ardal</t>
  </si>
  <si>
    <t>Poul Ole Hansen</t>
  </si>
  <si>
    <t>Signe Mimi Andersen</t>
  </si>
  <si>
    <t>Tommy Nielsen</t>
  </si>
  <si>
    <t xml:space="preserve"> 1-13</t>
  </si>
  <si>
    <t>Remi Eystberg Johannesen</t>
  </si>
  <si>
    <t>https://petanqueportalen.dk/DPF/HoldTurnering/Stilling/#7,62023,14190,6002,6001,,,,</t>
  </si>
  <si>
    <t>Elitedivisionen</t>
  </si>
  <si>
    <t>1. Division</t>
  </si>
  <si>
    <t>2. Division Vest</t>
  </si>
  <si>
    <t>2. Division Øst 1</t>
  </si>
  <si>
    <t>2. Division Øst 2</t>
  </si>
  <si>
    <t>3. Division Vest</t>
  </si>
  <si>
    <t>3. Division Øst 1</t>
  </si>
  <si>
    <t>3. Division Øst 2</t>
  </si>
  <si>
    <t>Serier Øst 1</t>
  </si>
  <si>
    <t>Serier Øst 2</t>
  </si>
  <si>
    <t>Serier Øst 3</t>
  </si>
  <si>
    <t>Alexander Broholm</t>
  </si>
  <si>
    <t>Anders Andersen</t>
  </si>
  <si>
    <t>Anders Christensen</t>
  </si>
  <si>
    <t>Anders L. Sele</t>
  </si>
  <si>
    <t>Andreas Løve Andersen</t>
  </si>
  <si>
    <t>Anne Grethe Nielsen</t>
  </si>
  <si>
    <t>Annika Davidsen</t>
  </si>
  <si>
    <t>Anny Madsen</t>
  </si>
  <si>
    <t>Anton linnet18-02-59</t>
  </si>
  <si>
    <t>Bente Iven</t>
  </si>
  <si>
    <t>Bente Pelch</t>
  </si>
  <si>
    <t>Berit Friis</t>
  </si>
  <si>
    <t>Brian nielsen</t>
  </si>
  <si>
    <t>Børge Moestrup</t>
  </si>
  <si>
    <t>Camilla Honore Bernstien</t>
  </si>
  <si>
    <t>Camilla J Nivaro</t>
  </si>
  <si>
    <t>Camilla Lysholt Andersen</t>
  </si>
  <si>
    <t>Carsten Lendskjold</t>
  </si>
  <si>
    <t>Christian Christensen</t>
  </si>
  <si>
    <t>Claus Leth Jakobsen</t>
  </si>
  <si>
    <t>Djone Bertram</t>
  </si>
  <si>
    <t>Dorte Schou Hansen</t>
  </si>
  <si>
    <t>Edel Møller</t>
  </si>
  <si>
    <t>Edel Møller Vesterlund</t>
  </si>
  <si>
    <t>Egon Nielsen</t>
  </si>
  <si>
    <t>Ella Linnet Toft Andersen</t>
  </si>
  <si>
    <t>Erling Andersson</t>
  </si>
  <si>
    <t>Finn Brozek</t>
  </si>
  <si>
    <t>Finn Hansen</t>
  </si>
  <si>
    <t>Finn Pauli Nielsen</t>
  </si>
  <si>
    <t>Frederik Thornsvad Mikkelsen</t>
  </si>
  <si>
    <t>Gudrun Høiby</t>
  </si>
  <si>
    <t>Gunner Nielsen</t>
  </si>
  <si>
    <t>Gurli Søe</t>
  </si>
  <si>
    <t>Hanne Pedersen</t>
  </si>
  <si>
    <t>Hanne Poulsen</t>
  </si>
  <si>
    <t>Heidi Berglund</t>
  </si>
  <si>
    <t>Heidi Sort</t>
  </si>
  <si>
    <t>Heino Møller</t>
  </si>
  <si>
    <t>Helen Loulou Sortkjær</t>
  </si>
  <si>
    <t>Henning Eskildsen</t>
  </si>
  <si>
    <t>Henritte Brogaard Lund</t>
  </si>
  <si>
    <t>Håkon Hansen</t>
  </si>
  <si>
    <t>Ib Harvej</t>
  </si>
  <si>
    <t>Inga Nielsen</t>
  </si>
  <si>
    <t>Inge Christensen</t>
  </si>
  <si>
    <t>Inge-Lise Christensen</t>
  </si>
  <si>
    <t>Inger Pedersen</t>
  </si>
  <si>
    <t>Jakob Nordhavn</t>
  </si>
  <si>
    <t>Jan Kristiansen</t>
  </si>
  <si>
    <t>Jannie Koldt</t>
  </si>
  <si>
    <t>Jens Leo Sørensen</t>
  </si>
  <si>
    <t>Jesper Bergstrøm</t>
  </si>
  <si>
    <t>Jonas Madsen</t>
  </si>
  <si>
    <t>Jonna Lykke Petersen</t>
  </si>
  <si>
    <t>Julie Juul Kallegård</t>
  </si>
  <si>
    <t>Jørn Aage Jensen</t>
  </si>
  <si>
    <t xml:space="preserve">Karsten Hansen </t>
  </si>
  <si>
    <t>Kate Dyhrberg Sørensen</t>
  </si>
  <si>
    <t>Kaya Thomsen</t>
  </si>
  <si>
    <t>Ken Stanley Madsen</t>
  </si>
  <si>
    <t>Kristaps Boze</t>
  </si>
  <si>
    <t>kuno hansen</t>
  </si>
  <si>
    <t>Kurt Pedersen</t>
  </si>
  <si>
    <t>Käthe Anderson</t>
  </si>
  <si>
    <t>Leif Jensen</t>
  </si>
  <si>
    <t>Lene Kristensen</t>
  </si>
  <si>
    <t>Lene Meinby Bull</t>
  </si>
  <si>
    <t>Lene Overbye</t>
  </si>
  <si>
    <t>Lillian Bernstorf</t>
  </si>
  <si>
    <t>Lise Hee</t>
  </si>
  <si>
    <t>Lise Pedersen</t>
  </si>
  <si>
    <t>Lone Martine Uhrenholt</t>
  </si>
  <si>
    <t>Lone Reenberg</t>
  </si>
  <si>
    <t>Malthe Stage</t>
  </si>
  <si>
    <t>Marc Polo</t>
  </si>
  <si>
    <t>Maria Heidi Juul Kallegård</t>
  </si>
  <si>
    <t>Maria Rechnagel</t>
  </si>
  <si>
    <t>Marianne Svane</t>
  </si>
  <si>
    <t>Martin Pedersen</t>
  </si>
  <si>
    <t>Martin Tamberg</t>
  </si>
  <si>
    <t>Merete Andersen-Nielsen</t>
  </si>
  <si>
    <t>Mia Pedersen</t>
  </si>
  <si>
    <t>Michael Kirkegaard Pedersen</t>
  </si>
  <si>
    <t>Mie Eline Due Andersen</t>
  </si>
  <si>
    <t>Mogens Pedersen</t>
  </si>
  <si>
    <t>Mona Agertoft</t>
  </si>
  <si>
    <t>Mona Holm</t>
  </si>
  <si>
    <t xml:space="preserve">Mona L. Pedersen </t>
  </si>
  <si>
    <t>Mona Nielsen</t>
  </si>
  <si>
    <t xml:space="preserve">Morten Nielsen </t>
  </si>
  <si>
    <t>Nick Christensen</t>
  </si>
  <si>
    <t>Niels Jørn Andersen</t>
  </si>
  <si>
    <t>Noah Schütt Sejten</t>
  </si>
  <si>
    <t>Ole Østergaard Poulsen</t>
  </si>
  <si>
    <t xml:space="preserve">Palle Nielsen </t>
  </si>
  <si>
    <t>Peter Brenøe</t>
  </si>
  <si>
    <t>Peter Spottog</t>
  </si>
  <si>
    <t>Pia Nielsen</t>
  </si>
  <si>
    <t>Preben Andersen</t>
  </si>
  <si>
    <t>Rasmus Hansen</t>
  </si>
  <si>
    <t>Rikke Beck-Hansen</t>
  </si>
  <si>
    <t>Rikke Frederiksen</t>
  </si>
  <si>
    <t>Robin Machholdt Larsen</t>
  </si>
  <si>
    <t>Sebastian Lysholt Christiansen</t>
  </si>
  <si>
    <t>Sinan Imsirovic</t>
  </si>
  <si>
    <t>Steen Christensen</t>
  </si>
  <si>
    <t>Steen Sjøgreen</t>
  </si>
  <si>
    <t>Stinne Berg</t>
  </si>
  <si>
    <t>Susanne Bertram</t>
  </si>
  <si>
    <t>Søren Mathiasen</t>
  </si>
  <si>
    <t>Thala Mathiasen</t>
  </si>
  <si>
    <t>Thom Christensen</t>
  </si>
  <si>
    <t>Thomas Klint Hansen</t>
  </si>
  <si>
    <t>Thomas Tadeusz Sewin</t>
  </si>
  <si>
    <t>Thorkild Knudsen</t>
  </si>
  <si>
    <t>Tom Kristiansen</t>
  </si>
  <si>
    <t>Tonny Madsen</t>
  </si>
  <si>
    <t>Torben Vous</t>
  </si>
  <si>
    <t>Valdemar Broholm</t>
  </si>
  <si>
    <t>Vibeke Pørlov</t>
  </si>
  <si>
    <t>Vivi Behrndtz</t>
  </si>
  <si>
    <t>5.9.2023</t>
  </si>
  <si>
    <t>Dorte Hansen</t>
  </si>
  <si>
    <t>Else Majlund Jensen</t>
  </si>
  <si>
    <t>Erik Jensen</t>
  </si>
  <si>
    <t>Ghita Thonbo-Luthan</t>
  </si>
  <si>
    <t>Lars M. Sørensen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</si>
</sst>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sz val="7.5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7"/>
      <name val="Arial"/>
      <family val="2"/>
    </font>
    <font>
      <sz val="11"/>
      <color indexed="8"/>
      <name val="Calibri"/>
      <family val="2"/>
    </font>
    <font>
      <sz val="20"/>
      <name val="Arial"/>
      <family val="2"/>
    </font>
    <font>
      <sz val="6"/>
      <name val="Arial"/>
      <family val="2"/>
    </font>
    <font>
      <sz val="9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sz val="14"/>
      <name val="Arial"/>
      <family val="2"/>
    </font>
    <font>
      <sz val="18"/>
      <name val="Arial"/>
      <family val="2"/>
    </font>
    <font>
      <sz val="18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mediumDashed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dotted">
        <color theme="0" tint="-0.34998626667073579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theme="0" tint="-0.34998626667073579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5" fillId="0" borderId="0"/>
    <xf numFmtId="0" fontId="8" fillId="0" borderId="0"/>
    <xf numFmtId="0" fontId="13" fillId="0" borderId="0" applyNumberFormat="0" applyFill="0" applyBorder="0" applyAlignment="0" applyProtection="0"/>
  </cellStyleXfs>
  <cellXfs count="141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1" applyFont="1" applyAlignment="1">
      <alignment vertical="justify"/>
    </xf>
    <xf numFmtId="0" fontId="3" fillId="0" borderId="0" xfId="1" applyFont="1" applyAlignment="1">
      <alignment vertical="justify"/>
    </xf>
    <xf numFmtId="0" fontId="7" fillId="0" borderId="0" xfId="1" applyFont="1"/>
    <xf numFmtId="0" fontId="2" fillId="0" borderId="0" xfId="2" applyFont="1"/>
    <xf numFmtId="0" fontId="3" fillId="0" borderId="0" xfId="2" applyFont="1"/>
    <xf numFmtId="0" fontId="3" fillId="0" borderId="0" xfId="2" applyFont="1" applyAlignment="1">
      <alignment vertical="justify"/>
    </xf>
    <xf numFmtId="0" fontId="5" fillId="0" borderId="0" xfId="1" applyFont="1"/>
    <xf numFmtId="0" fontId="5" fillId="0" borderId="0" xfId="1" applyFont="1" applyAlignment="1">
      <alignment vertical="justify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5" xfId="1" applyFont="1" applyBorder="1"/>
    <xf numFmtId="0" fontId="7" fillId="0" borderId="5" xfId="1" applyFont="1" applyBorder="1" applyAlignment="1">
      <alignment textRotation="90"/>
    </xf>
    <xf numFmtId="0" fontId="9" fillId="0" borderId="0" xfId="1" applyFont="1" applyAlignment="1">
      <alignment horizontal="left"/>
    </xf>
    <xf numFmtId="0" fontId="9" fillId="0" borderId="0" xfId="1" applyFont="1"/>
    <xf numFmtId="0" fontId="2" fillId="0" borderId="6" xfId="1" applyFont="1" applyBorder="1"/>
    <xf numFmtId="0" fontId="2" fillId="0" borderId="1" xfId="1" applyFont="1" applyBorder="1"/>
    <xf numFmtId="0" fontId="2" fillId="0" borderId="2" xfId="1" applyFont="1" applyBorder="1"/>
    <xf numFmtId="0" fontId="2" fillId="0" borderId="11" xfId="1" applyFont="1" applyBorder="1"/>
    <xf numFmtId="0" fontId="5" fillId="0" borderId="8" xfId="1" applyFont="1" applyBorder="1" applyAlignment="1">
      <alignment vertical="center"/>
    </xf>
    <xf numFmtId="0" fontId="5" fillId="0" borderId="13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2" fillId="0" borderId="14" xfId="1" applyFont="1" applyBorder="1" applyAlignment="1">
      <alignment vertical="center"/>
    </xf>
    <xf numFmtId="0" fontId="5" fillId="0" borderId="16" xfId="1" applyFont="1" applyBorder="1" applyAlignment="1">
      <alignment vertical="center"/>
    </xf>
    <xf numFmtId="0" fontId="5" fillId="0" borderId="16" xfId="2" applyFont="1" applyBorder="1"/>
    <xf numFmtId="0" fontId="2" fillId="0" borderId="17" xfId="2" applyFont="1" applyBorder="1" applyAlignment="1">
      <alignment vertical="justify"/>
    </xf>
    <xf numFmtId="0" fontId="2" fillId="0" borderId="20" xfId="1" applyFont="1" applyBorder="1" applyAlignment="1">
      <alignment vertical="center"/>
    </xf>
    <xf numFmtId="0" fontId="2" fillId="0" borderId="22" xfId="1" applyFont="1" applyBorder="1" applyAlignment="1">
      <alignment vertical="center"/>
    </xf>
    <xf numFmtId="0" fontId="5" fillId="0" borderId="21" xfId="1" applyFont="1" applyBorder="1" applyAlignment="1">
      <alignment horizontal="center" vertical="center"/>
    </xf>
    <xf numFmtId="0" fontId="10" fillId="0" borderId="0" xfId="1" applyFont="1" applyAlignment="1">
      <alignment vertical="top"/>
    </xf>
    <xf numFmtId="0" fontId="10" fillId="0" borderId="0" xfId="1" applyFont="1" applyAlignment="1">
      <alignment horizontal="left" vertical="top"/>
    </xf>
    <xf numFmtId="0" fontId="2" fillId="0" borderId="23" xfId="1" applyFont="1" applyBorder="1"/>
    <xf numFmtId="14" fontId="0" fillId="0" borderId="0" xfId="0" applyNumberFormat="1"/>
    <xf numFmtId="0" fontId="0" fillId="0" borderId="24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0" fontId="0" fillId="0" borderId="0" xfId="0" applyNumberFormat="1"/>
    <xf numFmtId="0" fontId="2" fillId="0" borderId="5" xfId="1" applyFont="1" applyBorder="1" applyAlignment="1">
      <alignment horizontal="center" vertical="center"/>
    </xf>
    <xf numFmtId="0" fontId="2" fillId="0" borderId="5" xfId="1" applyFont="1" applyBorder="1" applyAlignment="1">
      <alignment horizontal="center"/>
    </xf>
    <xf numFmtId="0" fontId="7" fillId="0" borderId="0" xfId="1" applyFont="1" applyAlignment="1">
      <alignment horizontal="center" textRotation="90"/>
    </xf>
    <xf numFmtId="0" fontId="5" fillId="0" borderId="2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 vertical="top"/>
    </xf>
    <xf numFmtId="0" fontId="0" fillId="0" borderId="0" xfId="0" applyAlignment="1">
      <alignment horizontal="center" vertical="center"/>
    </xf>
    <xf numFmtId="0" fontId="5" fillId="0" borderId="16" xfId="2" applyFont="1" applyBorder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2" fillId="0" borderId="27" xfId="1" applyFont="1" applyBorder="1"/>
    <xf numFmtId="0" fontId="2" fillId="0" borderId="12" xfId="1" applyFont="1" applyBorder="1"/>
    <xf numFmtId="0" fontId="7" fillId="0" borderId="12" xfId="1" applyFont="1" applyBorder="1" applyAlignment="1">
      <alignment horizontal="center" textRotation="90"/>
    </xf>
    <xf numFmtId="0" fontId="2" fillId="0" borderId="28" xfId="1" applyFont="1" applyBorder="1"/>
    <xf numFmtId="0" fontId="2" fillId="0" borderId="29" xfId="1" applyFont="1" applyBorder="1"/>
    <xf numFmtId="0" fontId="2" fillId="0" borderId="30" xfId="1" applyFont="1" applyBorder="1"/>
    <xf numFmtId="0" fontId="5" fillId="0" borderId="29" xfId="1" applyFont="1" applyBorder="1"/>
    <xf numFmtId="0" fontId="2" fillId="0" borderId="31" xfId="1" applyFont="1" applyBorder="1"/>
    <xf numFmtId="0" fontId="2" fillId="0" borderId="32" xfId="1" applyFont="1" applyBorder="1"/>
    <xf numFmtId="0" fontId="2" fillId="0" borderId="33" xfId="1" applyFont="1" applyBorder="1"/>
    <xf numFmtId="0" fontId="2" fillId="0" borderId="34" xfId="1" applyFont="1" applyBorder="1"/>
    <xf numFmtId="0" fontId="2" fillId="0" borderId="11" xfId="1" applyFont="1" applyBorder="1" applyAlignment="1">
      <alignment horizontal="right" vertical="top"/>
    </xf>
    <xf numFmtId="0" fontId="2" fillId="0" borderId="11" xfId="1" applyFont="1" applyBorder="1" applyAlignment="1">
      <alignment vertical="top"/>
    </xf>
    <xf numFmtId="0" fontId="5" fillId="0" borderId="36" xfId="1" applyFont="1" applyBorder="1" applyAlignment="1">
      <alignment horizontal="center" vertical="center"/>
    </xf>
    <xf numFmtId="0" fontId="2" fillId="0" borderId="30" xfId="1" applyFont="1" applyBorder="1" applyAlignment="1">
      <alignment vertical="center"/>
    </xf>
    <xf numFmtId="0" fontId="5" fillId="0" borderId="3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6" fillId="0" borderId="0" xfId="0" applyFont="1"/>
    <xf numFmtId="0" fontId="17" fillId="0" borderId="0" xfId="5" applyFont="1"/>
    <xf numFmtId="0" fontId="0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top"/>
    </xf>
    <xf numFmtId="0" fontId="2" fillId="0" borderId="8" xfId="1" applyFont="1" applyBorder="1" applyAlignment="1">
      <alignment horizontal="center"/>
    </xf>
    <xf numFmtId="0" fontId="11" fillId="0" borderId="1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2" borderId="18" xfId="2" applyFill="1" applyBorder="1" applyAlignment="1">
      <alignment horizontal="left" vertical="center"/>
    </xf>
    <xf numFmtId="0" fontId="5" fillId="2" borderId="14" xfId="2" applyFont="1" applyFill="1" applyBorder="1" applyAlignment="1">
      <alignment horizontal="left" vertical="center"/>
    </xf>
    <xf numFmtId="0" fontId="7" fillId="0" borderId="12" xfId="1" applyFont="1" applyBorder="1" applyAlignment="1">
      <alignment horizontal="center" textRotation="90"/>
    </xf>
    <xf numFmtId="0" fontId="7" fillId="0" borderId="0" xfId="1" applyFont="1" applyAlignment="1">
      <alignment horizontal="center" textRotation="90"/>
    </xf>
    <xf numFmtId="0" fontId="13" fillId="0" borderId="37" xfId="5" applyBorder="1" applyAlignment="1">
      <alignment horizontal="center"/>
    </xf>
    <xf numFmtId="0" fontId="2" fillId="0" borderId="9" xfId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0" fillId="0" borderId="18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14" fillId="0" borderId="1" xfId="1" applyFont="1" applyBorder="1" applyAlignment="1">
      <alignment horizontal="center"/>
    </xf>
    <xf numFmtId="0" fontId="14" fillId="0" borderId="2" xfId="1" applyFont="1" applyBorder="1" applyAlignment="1">
      <alignment horizontal="center"/>
    </xf>
    <xf numFmtId="0" fontId="14" fillId="0" borderId="3" xfId="1" applyFont="1" applyBorder="1" applyAlignment="1">
      <alignment horizontal="center"/>
    </xf>
    <xf numFmtId="0" fontId="14" fillId="0" borderId="6" xfId="1" applyFont="1" applyBorder="1" applyAlignment="1">
      <alignment horizontal="center"/>
    </xf>
    <xf numFmtId="0" fontId="14" fillId="0" borderId="5" xfId="1" applyFont="1" applyBorder="1" applyAlignment="1">
      <alignment horizontal="center"/>
    </xf>
    <xf numFmtId="0" fontId="14" fillId="0" borderId="7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13" fillId="0" borderId="37" xfId="5" applyBorder="1"/>
    <xf numFmtId="0" fontId="2" fillId="0" borderId="37" xfId="1" applyFont="1" applyBorder="1"/>
    <xf numFmtId="0" fontId="4" fillId="0" borderId="8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15" fillId="0" borderId="0" xfId="1" applyFont="1" applyAlignment="1">
      <alignment horizontal="left"/>
    </xf>
    <xf numFmtId="14" fontId="1" fillId="2" borderId="1" xfId="1" applyNumberFormat="1" applyFill="1" applyBorder="1" applyAlignment="1">
      <alignment horizontal="center" vertical="center"/>
    </xf>
    <xf numFmtId="14" fontId="1" fillId="2" borderId="2" xfId="1" applyNumberFormat="1" applyFill="1" applyBorder="1" applyAlignment="1">
      <alignment horizontal="center" vertical="center"/>
    </xf>
    <xf numFmtId="14" fontId="1" fillId="2" borderId="3" xfId="1" applyNumberFormat="1" applyFill="1" applyBorder="1" applyAlignment="1">
      <alignment horizontal="center" vertical="center"/>
    </xf>
    <xf numFmtId="14" fontId="1" fillId="2" borderId="6" xfId="1" applyNumberFormat="1" applyFill="1" applyBorder="1" applyAlignment="1">
      <alignment horizontal="center" vertical="center"/>
    </xf>
    <xf numFmtId="14" fontId="1" fillId="2" borderId="5" xfId="1" applyNumberFormat="1" applyFill="1" applyBorder="1" applyAlignment="1">
      <alignment horizontal="center" vertical="center"/>
    </xf>
    <xf numFmtId="14" fontId="1" fillId="2" borderId="7" xfId="1" applyNumberForma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left" vertical="top"/>
    </xf>
    <xf numFmtId="0" fontId="2" fillId="0" borderId="10" xfId="1" applyFont="1" applyBorder="1" applyAlignment="1">
      <alignment horizontal="center"/>
    </xf>
    <xf numFmtId="0" fontId="0" fillId="0" borderId="0" xfId="0" applyAlignment="1">
      <alignment horizontal="center" textRotation="90"/>
    </xf>
    <xf numFmtId="0" fontId="12" fillId="2" borderId="8" xfId="1" applyFont="1" applyFill="1" applyBorder="1" applyAlignment="1">
      <alignment horizontal="center" vertical="center"/>
    </xf>
    <xf numFmtId="0" fontId="2" fillId="0" borderId="11" xfId="1" applyFont="1" applyBorder="1" applyAlignment="1">
      <alignment horizontal="left" vertical="top"/>
    </xf>
    <xf numFmtId="0" fontId="2" fillId="0" borderId="35" xfId="1" applyFont="1" applyBorder="1" applyAlignment="1">
      <alignment horizontal="left" vertical="top"/>
    </xf>
    <xf numFmtId="0" fontId="6" fillId="0" borderId="4" xfId="1" applyFont="1" applyBorder="1" applyAlignment="1">
      <alignment horizontal="right" vertical="center"/>
    </xf>
    <xf numFmtId="0" fontId="6" fillId="0" borderId="0" xfId="1" applyFont="1" applyAlignment="1">
      <alignment horizontal="right" vertical="center"/>
    </xf>
  </cellXfs>
  <cellStyles count="6">
    <cellStyle name="Link" xfId="5" builtinId="8"/>
    <cellStyle name="Normal" xfId="0" builtinId="0"/>
    <cellStyle name="Normal 2" xfId="1" xr:uid="{00000000-0005-0000-0000-000001000000}"/>
    <cellStyle name="Normal 2 2" xfId="3" xr:uid="{00000000-0005-0000-0000-000002000000}"/>
    <cellStyle name="Normal 3" xfId="4" xr:uid="{00000000-0005-0000-0000-000003000000}"/>
    <cellStyle name="Normal 4" xfId="2" xr:uid="{00000000-0005-0000-0000-000004000000}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numFmt numFmtId="25" formatCode="hh:mm"/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19" formatCode="dd/mm/yyyy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9" formatCode="dd/mm/yyyy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73982</xdr:colOff>
      <xdr:row>2</xdr:row>
      <xdr:rowOff>64732</xdr:rowOff>
    </xdr:from>
    <xdr:to>
      <xdr:col>10</xdr:col>
      <xdr:colOff>9247</xdr:colOff>
      <xdr:row>8</xdr:row>
      <xdr:rowOff>132134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210" y="360654"/>
          <a:ext cx="980241" cy="98291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pillere" displayName="Spillere" ref="A1:E200" totalsRowShown="0">
  <tableColumns count="5">
    <tableColumn id="1" xr3:uid="{00000000-0010-0000-0000-000001000000}" name="Navn" dataDxfId="36">
      <calculatedColumnFormula array="1">IFERROR(INDEX(Tabel5[Navn],SMALL(IF(Tabel5[Klubnavn]='Holdkort 7-mands Serien'!$L$5,ROW(Tabel5[Klubnavn])-1),ROW($A1))),"")</calculatedColumnFormula>
    </tableColumn>
    <tableColumn id="2" xr3:uid="{00000000-0010-0000-0000-000002000000}" name="Licens" dataDxfId="35">
      <calculatedColumnFormula array="1">IFERROR(INDEX(Tabel5[Spiller-Id],SMALL(IF(Tabel5[Klubnavn]='Holdkort 7-mands Serien'!$L$5,ROW(Tabel5[Klubnavn])-1),ROW($A1))),"")</calculatedColumnFormula>
    </tableColumn>
    <tableColumn id="3" xr3:uid="{00000000-0010-0000-0000-000003000000}" name="Brugt" dataDxfId="34">
      <calculatedColumnFormula array="1">IF(OR('Holdkort 7-mands Serien'!$H$13:'Holdkort 7-mands Serien'!$H$35=A2),A2,"")</calculatedColumnFormula>
    </tableColumn>
    <tableColumn id="4" xr3:uid="{00000000-0010-0000-0000-000004000000}" name="Liste" dataDxfId="33">
      <calculatedColumnFormula array="1">IF(ROWS(D$2:D2)&lt;=E$2,INDEX(A$2:A$200,SMALL(IF(C$2:C$200="",ROW(C$2:C$200)-ROW(C$2)+1),ROWS(C$2:C2))),"")</calculatedColumnFormula>
    </tableColumn>
    <tableColumn id="5" xr3:uid="{00000000-0010-0000-0000-000005000000}" name="Hvor mange tilbage" dataDxfId="32">
      <calculatedColumnFormula>COUNTIFS($C$2:$C$200,"")-COUNTIFS($A$2:$A$200,"")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el5" displayName="Tabel5" ref="A1:D871" totalsRowShown="0">
  <autoFilter ref="A1:D871" xr:uid="{00000000-0009-0000-0100-000005000000}"/>
  <sortState xmlns:xlrd2="http://schemas.microsoft.com/office/spreadsheetml/2017/richdata2" ref="A2:D3179">
    <sortCondition ref="A2:A3179"/>
    <sortCondition ref="B2:B3179"/>
  </sortState>
  <tableColumns count="4">
    <tableColumn id="3" xr3:uid="{00000000-0010-0000-0100-000003000000}" name="Klubnavn"/>
    <tableColumn id="1" xr3:uid="{00000000-0010-0000-0100-000001000000}" name="Navn"/>
    <tableColumn id="2" xr3:uid="{00000000-0010-0000-0100-000002000000}" name="Spiller-Id"/>
    <tableColumn id="4" xr3:uid="{1405B418-8CC4-4881-8CE8-21AADDE53ADC}" name="Findes i klubber med" dataDxfId="3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F03CFEE-8FA0-4A1B-A295-07CABB0112FA}" name="Tabel6" displayName="Tabel6" ref="A1:C26" totalsRowShown="0">
  <autoFilter ref="A1:C26" xr:uid="{0F03CFEE-8FA0-4A1B-A295-07CABB0112FA}"/>
  <tableColumns count="3">
    <tableColumn id="2" xr3:uid="{40B5E088-09DD-4E2D-AE7D-00E3B904AE2F}" name="Klub">
      <calculatedColumnFormula>IF(B2="Amager P96",B2,IF(ISNUMBER(VALUE(RIGHT(B2,1))),LEFT(B2,LEN(B2)-2),B2))</calculatedColumnFormula>
    </tableColumn>
    <tableColumn id="3" xr3:uid="{3E98C3DD-418E-47FA-8657-EEC7FBB35914}" name="Holdnavn"/>
    <tableColumn id="1" xr3:uid="{F0017AB0-3120-4E2C-85BB-E9E4DA28B26A}" name="Antal" dataDxfId="30">
      <calculatedColumnFormula>COUNTIF('Spillere 5.9'!A:A,Tabel6[[#This Row],[Klub]])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el2" displayName="Tabel2" ref="T2:AE27" totalsRowShown="0">
  <autoFilter ref="T2:AE27" xr:uid="{00000000-0009-0000-0100-000002000000}"/>
  <tableColumns count="12">
    <tableColumn id="1" xr3:uid="{00000000-0010-0000-0200-000001000000}" name="Spilledato" dataDxfId="29">
      <calculatedColumnFormula array="1">IFERROR(INDEX($C$3:$C$148, MATCH(0,COUNTIF($T$2:T2,$C$3:$C$148), 0)),"")</calculatedColumnFormula>
    </tableColumn>
    <tableColumn id="3" xr3:uid="{00000000-0010-0000-0200-000003000000}" name="Hold" dataDxfId="28">
      <calculatedColumnFormula>S3</calculatedColumnFormula>
    </tableColumn>
    <tableColumn id="9" xr3:uid="{00000000-0010-0000-0200-000009000000}" name="Kampnr" dataDxfId="27">
      <calculatedColumnFormula array="1">IFERROR(INDEX(A$1:A$148,SMALL(IF($H$1:$J$148=$AD$3,ROW($C$1:$C$148)),ROW($A1))),"")</calculatedColumnFormula>
    </tableColumn>
    <tableColumn id="6" xr3:uid="{00000000-0010-0000-0200-000006000000}" name="Kampdato" dataDxfId="26">
      <calculatedColumnFormula array="1">IFERROR(INDEX(C$1:C$148,SMALL(IF($H$1:$J$148=$AD$3,ROW($C$1:$C$148)),ROW($A1))),"")</calculatedColumnFormula>
    </tableColumn>
    <tableColumn id="7" xr3:uid="{00000000-0010-0000-0200-000007000000}" name="Kampe" dataDxfId="25">
      <calculatedColumnFormula array="1">_xlfn.IFNA(IF(VLOOKUP(Tabel2[[#This Row],[Kampnr]],$A$1:Q$148,8,FALSE)=$AD$3,VLOOKUP(Tabel2[[#This Row],[Kampnr]],$A$1:Q$148,10,FALSE),VLOOKUP(Tabel2[[#This Row],[Kampnr]],$A$1:Q$148,8,FALSE))," ")</calculatedColumnFormula>
    </tableColumn>
    <tableColumn id="13" xr3:uid="{00000000-0010-0000-0200-00000D000000}" name="Hjemme" dataDxfId="24">
      <calculatedColumnFormula>_xlfn.IFNA(IF(VLOOKUP(Tabel2[[#This Row],[Kampnrpaadagen]],$A$1:Q$148,8,FALSE)=$AD$3,"X","")," ")</calculatedColumnFormula>
    </tableColumn>
    <tableColumn id="15" xr3:uid="{00000000-0010-0000-0200-00000F000000}" name="Ude" dataDxfId="23">
      <calculatedColumnFormula>_xlfn.IFNA(IF(VLOOKUP(Tabel2[[#This Row],[Kampnrpaadagen]],$A$1:Q$148,8,FALSE)=$AD$3,"","X")," ")</calculatedColumnFormula>
    </tableColumn>
    <tableColumn id="2" xr3:uid="{4AE0F30C-3CDE-47B6-80ED-BE48CFA7A32B}" name="Resultat" dataDxfId="22">
      <calculatedColumnFormula>_xlfn.IFNA(VLOOKUP(Tabel2[[#This Row],[Kampnrpaadagen]],$A$3:$P$148,16,FALSE),"")</calculatedColumnFormula>
    </tableColumn>
    <tableColumn id="14" xr3:uid="{00000000-0010-0000-0200-00000E000000}" name="Kampnrpaadagen" dataDxfId="21">
      <calculatedColumnFormula array="1">IFERROR(INDEX(V$1:V$34,SMALL(IF($W$1:$W$34=$AE$3,ROW($X$1:$X$34)),ROW($A1))),"")</calculatedColumnFormula>
    </tableColumn>
    <tableColumn id="12" xr3:uid="{00000000-0010-0000-0200-00000C000000}" name="Kampepaadagen" dataDxfId="20">
      <calculatedColumnFormula array="1">IFERROR(INDEX(X$1:X$34,SMALL(IF($W$1:$W$34=$AE$3,ROW($X$1:$X$34)),ROW($A1))),"")</calculatedColumnFormula>
    </tableColumn>
    <tableColumn id="8" xr3:uid="{00000000-0010-0000-0200-000008000000}" name="Holdvalgt" dataDxfId="19">
      <calculatedColumnFormula>'Holdkort 7-mands Serien'!L1:X2</calculatedColumnFormula>
    </tableColumn>
    <tableColumn id="10" xr3:uid="{00000000-0010-0000-0200-00000A000000}" name="Datovalgt" dataDxfId="18">
      <calculatedColumnFormula>'Holdkort 7-mands Serien'!BJ1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el1" displayName="Tabel1" ref="A2:Q148" totalsRowShown="0" dataDxfId="17">
  <autoFilter ref="A2:Q148" xr:uid="{00000000-0009-0000-0100-000003000000}"/>
  <sortState xmlns:xlrd2="http://schemas.microsoft.com/office/spreadsheetml/2017/richdata2" ref="A3:Q148">
    <sortCondition ref="N3:N148"/>
    <sortCondition ref="O3:O148"/>
  </sortState>
  <tableColumns count="17">
    <tableColumn id="1" xr3:uid="{00000000-0010-0000-0300-000001000000}" name="Kampnr" dataDxfId="16"/>
    <tableColumn id="2" xr3:uid="{00000000-0010-0000-0300-000002000000}" name="Runde" dataDxfId="15"/>
    <tableColumn id="3" xr3:uid="{00000000-0010-0000-0300-000003000000}" name="Rundedato" dataDxfId="14"/>
    <tableColumn id="4" xr3:uid="{00000000-0010-0000-0300-000004000000}" name="Forbund/Kreds" dataDxfId="13"/>
    <tableColumn id="5" xr3:uid="{00000000-0010-0000-0300-000005000000}" name="Aldersgruppe" dataDxfId="12"/>
    <tableColumn id="6" xr3:uid="{00000000-0010-0000-0300-000006000000}" name="Række" dataDxfId="11"/>
    <tableColumn id="7" xr3:uid="{00000000-0010-0000-0300-000007000000}" name="Pulje" dataDxfId="10"/>
    <tableColumn id="8" xr3:uid="{00000000-0010-0000-0300-000008000000}" name="Hjemmehold" dataDxfId="9"/>
    <tableColumn id="9" xr3:uid="{00000000-0010-0000-0300-000009000000}" name="Tekst Hjemmehold" dataDxfId="8"/>
    <tableColumn id="10" xr3:uid="{00000000-0010-0000-0300-00000A000000}" name="Udehold" dataDxfId="7"/>
    <tableColumn id="11" xr3:uid="{00000000-0010-0000-0300-00000B000000}" name="Tekst Udehold" dataDxfId="6"/>
    <tableColumn id="12" xr3:uid="{00000000-0010-0000-0300-00000C000000}" name="Spillested" dataDxfId="5"/>
    <tableColumn id="13" xr3:uid="{00000000-0010-0000-0300-00000D000000}" name="Baner" dataDxfId="4"/>
    <tableColumn id="14" xr3:uid="{00000000-0010-0000-0300-00000E000000}" name="Dato" dataDxfId="3"/>
    <tableColumn id="15" xr3:uid="{00000000-0010-0000-0300-00000F000000}" name="Tid" dataDxfId="2"/>
    <tableColumn id="16" xr3:uid="{00000000-0010-0000-0300-000010000000}" name="Resultat" dataDxfId="1"/>
    <tableColumn id="17" xr3:uid="{00000000-0010-0000-0300-000011000000}" name="Afgjort uden kamp" dataDxfId="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abel4" displayName="Tabel4" ref="A1:F80" totalsRowShown="0">
  <autoFilter ref="A1:F80" xr:uid="{00000000-0009-0000-0100-000004000000}"/>
  <tableColumns count="6">
    <tableColumn id="1" xr3:uid="{00000000-0010-0000-0400-000001000000}" name="Navn"/>
    <tableColumn id="2" xr3:uid="{00000000-0010-0000-0400-000002000000}" name="Adresse"/>
    <tableColumn id="3" xr3:uid="{00000000-0010-0000-0400-000003000000}" name="Postnummer"/>
    <tableColumn id="4" xr3:uid="{00000000-0010-0000-0400-000004000000}" name="By"/>
    <tableColumn id="5" xr3:uid="{00000000-0010-0000-0400-000005000000}" name="Telefon"/>
    <tableColumn id="6" xr3:uid="{00000000-0010-0000-0400-000006000000}" name="Antal ban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4"/>
  <dimension ref="A1:E220"/>
  <sheetViews>
    <sheetView workbookViewId="0">
      <pane ySplit="1" topLeftCell="A2" activePane="bottomLeft" state="frozen"/>
      <selection activeCell="L1" sqref="L1:X2"/>
      <selection pane="bottomLeft" activeCell="L1" sqref="L1:X2"/>
    </sheetView>
  </sheetViews>
  <sheetFormatPr defaultRowHeight="15" x14ac:dyDescent="0.25"/>
  <cols>
    <col min="1" max="1" width="25.85546875" bestFit="1" customWidth="1"/>
    <col min="3" max="3" width="23.28515625" bestFit="1" customWidth="1"/>
    <col min="4" max="4" width="33.5703125" bestFit="1" customWidth="1"/>
    <col min="5" max="5" width="18.85546875" bestFit="1" customWidth="1"/>
  </cols>
  <sheetData>
    <row r="1" spans="1:5" x14ac:dyDescent="0.25">
      <c r="A1" t="s">
        <v>1</v>
      </c>
      <c r="B1" t="s">
        <v>22</v>
      </c>
      <c r="C1" t="s">
        <v>384</v>
      </c>
      <c r="D1" t="s">
        <v>385</v>
      </c>
      <c r="E1" t="s">
        <v>991</v>
      </c>
    </row>
    <row r="2" spans="1:5" x14ac:dyDescent="0.25">
      <c r="A2" t="str" cm="1">
        <f t="array" ref="A2">IFERROR(INDEX(Tabel5[Navn],SMALL(IF(Tabel5[Klubnavn]='Holdkort 7-mands Serien'!$L$5,ROW(Tabel5[Klubnavn])-1),ROW($A1))),"")</f>
        <v/>
      </c>
      <c r="B2" t="str">
        <f t="array" ref="B2">IFERROR(INDEX(Tabel5[Spiller-Id],SMALL(IF(Tabel5[Klubnavn]='Holdkort 7-mands Serien'!$L$5,ROW(Tabel5[Klubnavn])-1),ROW($A1))),"")</f>
        <v/>
      </c>
      <c r="C2" t="str">
        <f t="array" ref="C2">IF(OR('Holdkort 7-mands Serien'!$H$13:'Holdkort 7-mands Serien'!$H$35=A2),A2,"")</f>
        <v/>
      </c>
      <c r="D2" t="str">
        <f t="array" ref="D2">IF(ROWS(D$2:D2)&lt;=E$2,INDEX(A$2:A$200,SMALL(IF(C$2:C$200="",ROW(C$2:C$200)-ROW(C$2)+1),ROWS(C$2:C2))),"")</f>
        <v/>
      </c>
      <c r="E2">
        <f t="shared" ref="E2" si="0">COUNTIFS($C$2:$C$200,"")-COUNTIFS($A$2:$A$200,"")</f>
        <v>0</v>
      </c>
    </row>
    <row r="3" spans="1:5" x14ac:dyDescent="0.25">
      <c r="A3" t="str">
        <f t="array" ref="A3">IFERROR(INDEX(Tabel5[Navn],SMALL(IF(Tabel5[Klubnavn]='Holdkort 7-mands Serien'!$L$5,ROW(Tabel5[Klubnavn])-1),ROW($A2))),"")</f>
        <v/>
      </c>
      <c r="B3" t="str">
        <f t="array" ref="B3">IFERROR(INDEX(Tabel5[Spiller-Id],SMALL(IF(Tabel5[Klubnavn]='Holdkort 7-mands Serien'!$L$5,ROW(Tabel5[Klubnavn])-1),ROW($A2))),"")</f>
        <v/>
      </c>
      <c r="C3" t="str">
        <f t="array" ref="C3">IF(OR('Holdkort 7-mands Serien'!$H$13:'Holdkort 7-mands Serien'!$H$35=A3),A3,"")</f>
        <v/>
      </c>
      <c r="D3" t="str">
        <f t="array" ref="D3">IF(ROWS(D$2:D3)&lt;=E$2,INDEX(A$2:A$200,SMALL(IF(C$2:C$200="",ROW(C$2:C$200)-ROW(C$2)+1),ROWS(C$2:C3))),"")</f>
        <v/>
      </c>
    </row>
    <row r="4" spans="1:5" x14ac:dyDescent="0.25">
      <c r="A4" t="str">
        <f t="array" ref="A4">IFERROR(INDEX(Tabel5[Navn],SMALL(IF(Tabel5[Klubnavn]='Holdkort 7-mands Serien'!$L$5,ROW(Tabel5[Klubnavn])-1),ROW($A3))),"")</f>
        <v/>
      </c>
      <c r="B4" t="str">
        <f t="array" ref="B4">IFERROR(INDEX(Tabel5[Spiller-Id],SMALL(IF(Tabel5[Klubnavn]='Holdkort 7-mands Serien'!$L$5,ROW(Tabel5[Klubnavn])-1),ROW($A3))),"")</f>
        <v/>
      </c>
      <c r="C4" t="str">
        <f t="array" ref="C4">IF(OR('Holdkort 7-mands Serien'!$H$13:'Holdkort 7-mands Serien'!$H$35=A4),A4,"")</f>
        <v/>
      </c>
      <c r="D4" t="str">
        <f t="array" ref="D4">IF(ROWS(D$2:D4)&lt;=E$2,INDEX(A$2:A$200,SMALL(IF(C$2:C$200="",ROW(C$2:C$200)-ROW(C$2)+1),ROWS(C$2:C4))),"")</f>
        <v/>
      </c>
    </row>
    <row r="5" spans="1:5" x14ac:dyDescent="0.25">
      <c r="A5" t="str">
        <f t="array" ref="A5">IFERROR(INDEX(Tabel5[Navn],SMALL(IF(Tabel5[Klubnavn]='Holdkort 7-mands Serien'!$L$5,ROW(Tabel5[Klubnavn])-1),ROW($A4))),"")</f>
        <v/>
      </c>
      <c r="B5" t="str">
        <f t="array" ref="B5">IFERROR(INDEX(Tabel5[Spiller-Id],SMALL(IF(Tabel5[Klubnavn]='Holdkort 7-mands Serien'!$L$5,ROW(Tabel5[Klubnavn])-1),ROW($A4))),"")</f>
        <v/>
      </c>
      <c r="C5" t="str">
        <f t="array" ref="C5">IF(OR('Holdkort 7-mands Serien'!$H$13:'Holdkort 7-mands Serien'!$H$35=A5),A5,"")</f>
        <v/>
      </c>
      <c r="D5" t="str">
        <f t="array" ref="D5">IF(ROWS(D$2:D5)&lt;=E$2,INDEX(A$2:A$200,SMALL(IF(C$2:C$200="",ROW(C$2:C$200)-ROW(C$2)+1),ROWS(C$2:C5))),"")</f>
        <v/>
      </c>
    </row>
    <row r="6" spans="1:5" x14ac:dyDescent="0.25">
      <c r="A6" t="str">
        <f t="array" ref="A6">IFERROR(INDEX(Tabel5[Navn],SMALL(IF(Tabel5[Klubnavn]='Holdkort 7-mands Serien'!$L$5,ROW(Tabel5[Klubnavn])-1),ROW($A5))),"")</f>
        <v/>
      </c>
      <c r="B6" t="str">
        <f t="array" ref="B6">IFERROR(INDEX(Tabel5[Spiller-Id],SMALL(IF(Tabel5[Klubnavn]='Holdkort 7-mands Serien'!$L$5,ROW(Tabel5[Klubnavn])-1),ROW($A5))),"")</f>
        <v/>
      </c>
      <c r="C6" t="str">
        <f t="array" ref="C6">IF(OR('Holdkort 7-mands Serien'!$H$13:'Holdkort 7-mands Serien'!$H$35=A6),A6,"")</f>
        <v/>
      </c>
      <c r="D6" t="str">
        <f t="array" ref="D6">IF(ROWS(D$2:D6)&lt;=E$2,INDEX(A$2:A$200,SMALL(IF(C$2:C$200="",ROW(C$2:C$200)-ROW(C$2)+1),ROWS(C$2:C6))),"")</f>
        <v/>
      </c>
    </row>
    <row r="7" spans="1:5" x14ac:dyDescent="0.25">
      <c r="A7" t="str">
        <f t="array" ref="A7">IFERROR(INDEX(Tabel5[Navn],SMALL(IF(Tabel5[Klubnavn]='Holdkort 7-mands Serien'!$L$5,ROW(Tabel5[Klubnavn])-1),ROW($A6))),"")</f>
        <v/>
      </c>
      <c r="B7" t="str">
        <f t="array" ref="B7">IFERROR(INDEX(Tabel5[Spiller-Id],SMALL(IF(Tabel5[Klubnavn]='Holdkort 7-mands Serien'!$L$5,ROW(Tabel5[Klubnavn])-1),ROW($A6))),"")</f>
        <v/>
      </c>
      <c r="C7" t="str">
        <f t="array" ref="C7">IF(OR('Holdkort 7-mands Serien'!$H$13:'Holdkort 7-mands Serien'!$H$35=A7),A7,"")</f>
        <v/>
      </c>
      <c r="D7" t="str">
        <f t="array" ref="D7">IF(ROWS(D$2:D7)&lt;=E$2,INDEX(A$2:A$200,SMALL(IF(C$2:C$200="",ROW(C$2:C$200)-ROW(C$2)+1),ROWS(C$2:C7))),"")</f>
        <v/>
      </c>
    </row>
    <row r="8" spans="1:5" x14ac:dyDescent="0.25">
      <c r="A8" t="str">
        <f t="array" ref="A8">IFERROR(INDEX(Tabel5[Navn],SMALL(IF(Tabel5[Klubnavn]='Holdkort 7-mands Serien'!$L$5,ROW(Tabel5[Klubnavn])-1),ROW($A7))),"")</f>
        <v/>
      </c>
      <c r="B8" t="str">
        <f t="array" ref="B8">IFERROR(INDEX(Tabel5[Spiller-Id],SMALL(IF(Tabel5[Klubnavn]='Holdkort 7-mands Serien'!$L$5,ROW(Tabel5[Klubnavn])-1),ROW($A7))),"")</f>
        <v/>
      </c>
      <c r="C8" t="str">
        <f t="array" ref="C8">IF(OR('Holdkort 7-mands Serien'!$H$13:'Holdkort 7-mands Serien'!$H$35=A8),A8,"")</f>
        <v/>
      </c>
      <c r="D8" t="str">
        <f t="array" ref="D8">IF(ROWS(D$2:D8)&lt;=E$2,INDEX(A$2:A$200,SMALL(IF(C$2:C$200="",ROW(C$2:C$200)-ROW(C$2)+1),ROWS(C$2:C8))),"")</f>
        <v/>
      </c>
    </row>
    <row r="9" spans="1:5" x14ac:dyDescent="0.25">
      <c r="A9" t="str">
        <f t="array" ref="A9">IFERROR(INDEX(Tabel5[Navn],SMALL(IF(Tabel5[Klubnavn]='Holdkort 7-mands Serien'!$L$5,ROW(Tabel5[Klubnavn])-1),ROW($A8))),"")</f>
        <v/>
      </c>
      <c r="B9" t="str">
        <f t="array" ref="B9">IFERROR(INDEX(Tabel5[Spiller-Id],SMALL(IF(Tabel5[Klubnavn]='Holdkort 7-mands Serien'!$L$5,ROW(Tabel5[Klubnavn])-1),ROW($A8))),"")</f>
        <v/>
      </c>
      <c r="C9" t="str">
        <f t="array" ref="C9">IF(OR('Holdkort 7-mands Serien'!$H$13:'Holdkort 7-mands Serien'!$H$35=A9),A9,"")</f>
        <v/>
      </c>
      <c r="D9" t="str">
        <f t="array" ref="D9">IF(ROWS(D$2:D9)&lt;=E$2,INDEX(A$2:A$200,SMALL(IF(C$2:C$200="",ROW(C$2:C$200)-ROW(C$2)+1),ROWS(C$2:C9))),"")</f>
        <v/>
      </c>
    </row>
    <row r="10" spans="1:5" x14ac:dyDescent="0.25">
      <c r="A10" t="str">
        <f t="array" ref="A10">IFERROR(INDEX(Tabel5[Navn],SMALL(IF(Tabel5[Klubnavn]='Holdkort 7-mands Serien'!$L$5,ROW(Tabel5[Klubnavn])-1),ROW($A9))),"")</f>
        <v/>
      </c>
      <c r="B10" t="str">
        <f t="array" ref="B10">IFERROR(INDEX(Tabel5[Spiller-Id],SMALL(IF(Tabel5[Klubnavn]='Holdkort 7-mands Serien'!$L$5,ROW(Tabel5[Klubnavn])-1),ROW($A9))),"")</f>
        <v/>
      </c>
      <c r="C10" t="str">
        <f t="array" ref="C10">IF(OR('Holdkort 7-mands Serien'!$H$13:'Holdkort 7-mands Serien'!$H$35=A10),A10,"")</f>
        <v/>
      </c>
      <c r="D10" t="str">
        <f t="array" ref="D10">IF(ROWS(D$2:D10)&lt;=E$2,INDEX(A$2:A$200,SMALL(IF(C$2:C$200="",ROW(C$2:C$200)-ROW(C$2)+1),ROWS(C$2:C10))),"")</f>
        <v/>
      </c>
    </row>
    <row r="11" spans="1:5" x14ac:dyDescent="0.25">
      <c r="A11" t="str">
        <f t="array" ref="A11">IFERROR(INDEX(Tabel5[Navn],SMALL(IF(Tabel5[Klubnavn]='Holdkort 7-mands Serien'!$L$5,ROW(Tabel5[Klubnavn])-1),ROW($A10))),"")</f>
        <v/>
      </c>
      <c r="B11" t="str">
        <f t="array" ref="B11">IFERROR(INDEX(Tabel5[Spiller-Id],SMALL(IF(Tabel5[Klubnavn]='Holdkort 7-mands Serien'!$L$5,ROW(Tabel5[Klubnavn])-1),ROW($A10))),"")</f>
        <v/>
      </c>
      <c r="C11" t="str">
        <f t="array" ref="C11">IF(OR('Holdkort 7-mands Serien'!$H$13:'Holdkort 7-mands Serien'!$H$35=A11),A11,"")</f>
        <v/>
      </c>
      <c r="D11" t="str">
        <f t="array" ref="D11">IF(ROWS(D$2:D11)&lt;=E$2,INDEX(A$2:A$200,SMALL(IF(C$2:C$200="",ROW(C$2:C$200)-ROW(C$2)+1),ROWS(C$2:C11))),"")</f>
        <v/>
      </c>
    </row>
    <row r="12" spans="1:5" x14ac:dyDescent="0.25">
      <c r="A12" t="str">
        <f t="array" ref="A12">IFERROR(INDEX(Tabel5[Navn],SMALL(IF(Tabel5[Klubnavn]='Holdkort 7-mands Serien'!$L$5,ROW(Tabel5[Klubnavn])-1),ROW($A11))),"")</f>
        <v/>
      </c>
      <c r="B12" t="str">
        <f t="array" ref="B12">IFERROR(INDEX(Tabel5[Spiller-Id],SMALL(IF(Tabel5[Klubnavn]='Holdkort 7-mands Serien'!$L$5,ROW(Tabel5[Klubnavn])-1),ROW($A11))),"")</f>
        <v/>
      </c>
      <c r="C12" t="str">
        <f t="array" ref="C12">IF(OR('Holdkort 7-mands Serien'!$H$13:'Holdkort 7-mands Serien'!$H$35=A12),A12,"")</f>
        <v/>
      </c>
      <c r="D12" t="str">
        <f t="array" ref="D12">IF(ROWS(D$2:D12)&lt;=E$2,INDEX(A$2:A$200,SMALL(IF(C$2:C$200="",ROW(C$2:C$200)-ROW(C$2)+1),ROWS(C$2:C12))),"")</f>
        <v/>
      </c>
    </row>
    <row r="13" spans="1:5" x14ac:dyDescent="0.25">
      <c r="A13" t="str">
        <f t="array" ref="A13">IFERROR(INDEX(Tabel5[Navn],SMALL(IF(Tabel5[Klubnavn]='Holdkort 7-mands Serien'!$L$5,ROW(Tabel5[Klubnavn])-1),ROW($A12))),"")</f>
        <v/>
      </c>
      <c r="B13" t="str">
        <f t="array" ref="B13">IFERROR(INDEX(Tabel5[Spiller-Id],SMALL(IF(Tabel5[Klubnavn]='Holdkort 7-mands Serien'!$L$5,ROW(Tabel5[Klubnavn])-1),ROW($A12))),"")</f>
        <v/>
      </c>
      <c r="C13" t="str">
        <f t="array" ref="C13">IF(OR('Holdkort 7-mands Serien'!$H$13:'Holdkort 7-mands Serien'!$H$35=A13),A13,"")</f>
        <v/>
      </c>
      <c r="D13" t="str">
        <f t="array" ref="D13">IF(ROWS(D$2:D13)&lt;=E$2,INDEX(A$2:A$200,SMALL(IF(C$2:C$200="",ROW(C$2:C$200)-ROW(C$2)+1),ROWS(C$2:C13))),"")</f>
        <v/>
      </c>
    </row>
    <row r="14" spans="1:5" x14ac:dyDescent="0.25">
      <c r="A14" t="str">
        <f t="array" ref="A14">IFERROR(INDEX(Tabel5[Navn],SMALL(IF(Tabel5[Klubnavn]='Holdkort 7-mands Serien'!$L$5,ROW(Tabel5[Klubnavn])-1),ROW($A13))),"")</f>
        <v/>
      </c>
      <c r="B14" t="str">
        <f t="array" ref="B14">IFERROR(INDEX(Tabel5[Spiller-Id],SMALL(IF(Tabel5[Klubnavn]='Holdkort 7-mands Serien'!$L$5,ROW(Tabel5[Klubnavn])-1),ROW($A13))),"")</f>
        <v/>
      </c>
      <c r="C14" t="str">
        <f t="array" ref="C14">IF(OR('Holdkort 7-mands Serien'!$H$13:'Holdkort 7-mands Serien'!$H$35=A14),A14,"")</f>
        <v/>
      </c>
      <c r="D14" t="str">
        <f t="array" ref="D14">IF(ROWS(D$2:D14)&lt;=E$2,INDEX(A$2:A$200,SMALL(IF(C$2:C$200="",ROW(C$2:C$200)-ROW(C$2)+1),ROWS(C$2:C14))),"")</f>
        <v/>
      </c>
    </row>
    <row r="15" spans="1:5" x14ac:dyDescent="0.25">
      <c r="A15" t="str">
        <f t="array" ref="A15">IFERROR(INDEX(Tabel5[Navn],SMALL(IF(Tabel5[Klubnavn]='Holdkort 7-mands Serien'!$L$5,ROW(Tabel5[Klubnavn])-1),ROW($A14))),"")</f>
        <v/>
      </c>
      <c r="B15" t="str">
        <f t="array" ref="B15">IFERROR(INDEX(Tabel5[Spiller-Id],SMALL(IF(Tabel5[Klubnavn]='Holdkort 7-mands Serien'!$L$5,ROW(Tabel5[Klubnavn])-1),ROW($A14))),"")</f>
        <v/>
      </c>
      <c r="C15" t="str">
        <f t="array" ref="C15">IF(OR('Holdkort 7-mands Serien'!$H$13:'Holdkort 7-mands Serien'!$H$35=A15),A15,"")</f>
        <v/>
      </c>
      <c r="D15" t="str">
        <f t="array" ref="D15">IF(ROWS(D$2:D15)&lt;=E$2,INDEX(A$2:A$200,SMALL(IF(C$2:C$200="",ROW(C$2:C$200)-ROW(C$2)+1),ROWS(C$2:C15))),"")</f>
        <v/>
      </c>
    </row>
    <row r="16" spans="1:5" x14ac:dyDescent="0.25">
      <c r="A16" t="str">
        <f t="array" ref="A16">IFERROR(INDEX(Tabel5[Navn],SMALL(IF(Tabel5[Klubnavn]='Holdkort 7-mands Serien'!$L$5,ROW(Tabel5[Klubnavn])-1),ROW($A15))),"")</f>
        <v/>
      </c>
      <c r="B16" t="str">
        <f t="array" ref="B16">IFERROR(INDEX(Tabel5[Spiller-Id],SMALL(IF(Tabel5[Klubnavn]='Holdkort 7-mands Serien'!$L$5,ROW(Tabel5[Klubnavn])-1),ROW($A15))),"")</f>
        <v/>
      </c>
      <c r="C16" t="str">
        <f t="array" ref="C16">IF(OR('Holdkort 7-mands Serien'!$H$13:'Holdkort 7-mands Serien'!$H$35=A16),A16,"")</f>
        <v/>
      </c>
      <c r="D16" t="str">
        <f t="array" ref="D16">IF(ROWS(D$2:D16)&lt;=E$2,INDEX(A$2:A$200,SMALL(IF(C$2:C$200="",ROW(C$2:C$200)-ROW(C$2)+1),ROWS(C$2:C16))),"")</f>
        <v/>
      </c>
    </row>
    <row r="17" spans="1:4" x14ac:dyDescent="0.25">
      <c r="A17" t="str">
        <f t="array" ref="A17">IFERROR(INDEX(Tabel5[Navn],SMALL(IF(Tabel5[Klubnavn]='Holdkort 7-mands Serien'!$L$5,ROW(Tabel5[Klubnavn])-1),ROW($A16))),"")</f>
        <v/>
      </c>
      <c r="B17" t="str">
        <f t="array" ref="B17">IFERROR(INDEX(Tabel5[Spiller-Id],SMALL(IF(Tabel5[Klubnavn]='Holdkort 7-mands Serien'!$L$5,ROW(Tabel5[Klubnavn])-1),ROW($A16))),"")</f>
        <v/>
      </c>
      <c r="C17" t="str">
        <f t="array" ref="C17">IF(OR('Holdkort 7-mands Serien'!$H$13:'Holdkort 7-mands Serien'!$H$35=A17),A17,"")</f>
        <v/>
      </c>
      <c r="D17" t="str">
        <f t="array" ref="D17">IF(ROWS(D$2:D17)&lt;=E$2,INDEX(A$2:A$200,SMALL(IF(C$2:C$200="",ROW(C$2:C$200)-ROW(C$2)+1),ROWS(C$2:C17))),"")</f>
        <v/>
      </c>
    </row>
    <row r="18" spans="1:4" x14ac:dyDescent="0.25">
      <c r="A18" t="str">
        <f t="array" ref="A18">IFERROR(INDEX(Tabel5[Navn],SMALL(IF(Tabel5[Klubnavn]='Holdkort 7-mands Serien'!$L$5,ROW(Tabel5[Klubnavn])-1),ROW($A17))),"")</f>
        <v/>
      </c>
      <c r="B18" t="str">
        <f t="array" ref="B18">IFERROR(INDEX(Tabel5[Spiller-Id],SMALL(IF(Tabel5[Klubnavn]='Holdkort 7-mands Serien'!$L$5,ROW(Tabel5[Klubnavn])-1),ROW($A17))),"")</f>
        <v/>
      </c>
      <c r="C18" t="str">
        <f t="array" ref="C18">IF(OR('Holdkort 7-mands Serien'!$H$13:'Holdkort 7-mands Serien'!$H$35=A18),A18,"")</f>
        <v/>
      </c>
      <c r="D18" t="str">
        <f t="array" ref="D18">IF(ROWS(D$2:D18)&lt;=E$2,INDEX(A$2:A$200,SMALL(IF(C$2:C$200="",ROW(C$2:C$200)-ROW(C$2)+1),ROWS(C$2:C18))),"")</f>
        <v/>
      </c>
    </row>
    <row r="19" spans="1:4" x14ac:dyDescent="0.25">
      <c r="A19" t="str">
        <f t="array" ref="A19">IFERROR(INDEX(Tabel5[Navn],SMALL(IF(Tabel5[Klubnavn]='Holdkort 7-mands Serien'!$L$5,ROW(Tabel5[Klubnavn])-1),ROW($A18))),"")</f>
        <v/>
      </c>
      <c r="B19" t="str">
        <f t="array" ref="B19">IFERROR(INDEX(Tabel5[Spiller-Id],SMALL(IF(Tabel5[Klubnavn]='Holdkort 7-mands Serien'!$L$5,ROW(Tabel5[Klubnavn])-1),ROW($A18))),"")</f>
        <v/>
      </c>
      <c r="C19" t="str">
        <f t="array" ref="C19">IF(OR('Holdkort 7-mands Serien'!$H$13:'Holdkort 7-mands Serien'!$H$35=A19),A19,"")</f>
        <v/>
      </c>
      <c r="D19" t="str">
        <f t="array" ref="D19">IF(ROWS(D$2:D19)&lt;=E$2,INDEX(A$2:A$200,SMALL(IF(C$2:C$200="",ROW(C$2:C$200)-ROW(C$2)+1),ROWS(C$2:C19))),"")</f>
        <v/>
      </c>
    </row>
    <row r="20" spans="1:4" x14ac:dyDescent="0.25">
      <c r="A20" t="str">
        <f t="array" ref="A20">IFERROR(INDEX(Tabel5[Navn],SMALL(IF(Tabel5[Klubnavn]='Holdkort 7-mands Serien'!$L$5,ROW(Tabel5[Klubnavn])-1),ROW($A19))),"")</f>
        <v/>
      </c>
      <c r="B20" t="str">
        <f t="array" ref="B20">IFERROR(INDEX(Tabel5[Spiller-Id],SMALL(IF(Tabel5[Klubnavn]='Holdkort 7-mands Serien'!$L$5,ROW(Tabel5[Klubnavn])-1),ROW($A19))),"")</f>
        <v/>
      </c>
      <c r="C20" t="str">
        <f t="array" ref="C20">IF(OR('Holdkort 7-mands Serien'!$H$13:'Holdkort 7-mands Serien'!$H$35=A20),A20,"")</f>
        <v/>
      </c>
      <c r="D20" t="str">
        <f t="array" ref="D20">IF(ROWS(D$2:D20)&lt;=E$2,INDEX(A$2:A$200,SMALL(IF(C$2:C$200="",ROW(C$2:C$200)-ROW(C$2)+1),ROWS(C$2:C20))),"")</f>
        <v/>
      </c>
    </row>
    <row r="21" spans="1:4" x14ac:dyDescent="0.25">
      <c r="A21" t="str">
        <f t="array" ref="A21">IFERROR(INDEX(Tabel5[Navn],SMALL(IF(Tabel5[Klubnavn]='Holdkort 7-mands Serien'!$L$5,ROW(Tabel5[Klubnavn])-1),ROW($A20))),"")</f>
        <v/>
      </c>
      <c r="B21" t="str">
        <f t="array" ref="B21">IFERROR(INDEX(Tabel5[Spiller-Id],SMALL(IF(Tabel5[Klubnavn]='Holdkort 7-mands Serien'!$L$5,ROW(Tabel5[Klubnavn])-1),ROW($A20))),"")</f>
        <v/>
      </c>
      <c r="C21" t="str">
        <f t="array" ref="C21">IF(OR('Holdkort 7-mands Serien'!$H$13:'Holdkort 7-mands Serien'!$H$35=A21),A21,"")</f>
        <v/>
      </c>
      <c r="D21" t="str">
        <f t="array" ref="D21">IF(ROWS(D$2:D21)&lt;=E$2,INDEX(A$2:A$200,SMALL(IF(C$2:C$200="",ROW(C$2:C$200)-ROW(C$2)+1),ROWS(C$2:C21))),"")</f>
        <v/>
      </c>
    </row>
    <row r="22" spans="1:4" x14ac:dyDescent="0.25">
      <c r="A22" t="str">
        <f t="array" ref="A22">IFERROR(INDEX(Tabel5[Navn],SMALL(IF(Tabel5[Klubnavn]='Holdkort 7-mands Serien'!$L$5,ROW(Tabel5[Klubnavn])-1),ROW($A21))),"")</f>
        <v/>
      </c>
      <c r="B22" t="str">
        <f t="array" ref="B22">IFERROR(INDEX(Tabel5[Spiller-Id],SMALL(IF(Tabel5[Klubnavn]='Holdkort 7-mands Serien'!$L$5,ROW(Tabel5[Klubnavn])-1),ROW($A21))),"")</f>
        <v/>
      </c>
      <c r="C22" t="str">
        <f t="array" ref="C22">IF(OR('Holdkort 7-mands Serien'!$H$13:'Holdkort 7-mands Serien'!$H$35=A22),A22,"")</f>
        <v/>
      </c>
      <c r="D22" t="str">
        <f t="array" ref="D22">IF(ROWS(D$2:D22)&lt;=E$2,INDEX(A$2:A$200,SMALL(IF(C$2:C$200="",ROW(C$2:C$200)-ROW(C$2)+1),ROWS(C$2:C22))),"")</f>
        <v/>
      </c>
    </row>
    <row r="23" spans="1:4" x14ac:dyDescent="0.25">
      <c r="A23" t="str">
        <f t="array" ref="A23">IFERROR(INDEX(Tabel5[Navn],SMALL(IF(Tabel5[Klubnavn]='Holdkort 7-mands Serien'!$L$5,ROW(Tabel5[Klubnavn])-1),ROW($A22))),"")</f>
        <v/>
      </c>
      <c r="B23" t="str">
        <f t="array" ref="B23">IFERROR(INDEX(Tabel5[Spiller-Id],SMALL(IF(Tabel5[Klubnavn]='Holdkort 7-mands Serien'!$L$5,ROW(Tabel5[Klubnavn])-1),ROW($A22))),"")</f>
        <v/>
      </c>
      <c r="C23" t="str">
        <f t="array" ref="C23">IF(OR('Holdkort 7-mands Serien'!$H$13:'Holdkort 7-mands Serien'!$H$35=A23),A23,"")</f>
        <v/>
      </c>
      <c r="D23" t="str">
        <f t="array" ref="D23">IF(ROWS(D$2:D23)&lt;=E$2,INDEX(A$2:A$200,SMALL(IF(C$2:C$200="",ROW(C$2:C$200)-ROW(C$2)+1),ROWS(C$2:C23))),"")</f>
        <v/>
      </c>
    </row>
    <row r="24" spans="1:4" x14ac:dyDescent="0.25">
      <c r="A24" t="str">
        <f t="array" ref="A24">IFERROR(INDEX(Tabel5[Navn],SMALL(IF(Tabel5[Klubnavn]='Holdkort 7-mands Serien'!$L$5,ROW(Tabel5[Klubnavn])-1),ROW($A23))),"")</f>
        <v/>
      </c>
      <c r="B24" t="str">
        <f t="array" ref="B24">IFERROR(INDEX(Tabel5[Spiller-Id],SMALL(IF(Tabel5[Klubnavn]='Holdkort 7-mands Serien'!$L$5,ROW(Tabel5[Klubnavn])-1),ROW($A23))),"")</f>
        <v/>
      </c>
      <c r="C24" t="str">
        <f t="array" ref="C24">IF(OR('Holdkort 7-mands Serien'!$H$13:'Holdkort 7-mands Serien'!$H$35=A24),A24,"")</f>
        <v/>
      </c>
      <c r="D24" t="str">
        <f t="array" ref="D24">IF(ROWS(D$2:D24)&lt;=E$2,INDEX(A$2:A$200,SMALL(IF(C$2:C$200="",ROW(C$2:C$200)-ROW(C$2)+1),ROWS(C$2:C24))),"")</f>
        <v/>
      </c>
    </row>
    <row r="25" spans="1:4" x14ac:dyDescent="0.25">
      <c r="A25" t="str">
        <f t="array" ref="A25">IFERROR(INDEX(Tabel5[Navn],SMALL(IF(Tabel5[Klubnavn]='Holdkort 7-mands Serien'!$L$5,ROW(Tabel5[Klubnavn])-1),ROW($A24))),"")</f>
        <v/>
      </c>
      <c r="B25" t="str">
        <f t="array" ref="B25">IFERROR(INDEX(Tabel5[Spiller-Id],SMALL(IF(Tabel5[Klubnavn]='Holdkort 7-mands Serien'!$L$5,ROW(Tabel5[Klubnavn])-1),ROW($A24))),"")</f>
        <v/>
      </c>
      <c r="C25" t="str">
        <f t="array" ref="C25">IF(OR('Holdkort 7-mands Serien'!$H$13:'Holdkort 7-mands Serien'!$H$35=A25),A25,"")</f>
        <v/>
      </c>
      <c r="D25" t="str">
        <f t="array" ref="D25">IF(ROWS(D$2:D25)&lt;=E$2,INDEX(A$2:A$200,SMALL(IF(C$2:C$200="",ROW(C$2:C$200)-ROW(C$2)+1),ROWS(C$2:C25))),"")</f>
        <v/>
      </c>
    </row>
    <row r="26" spans="1:4" x14ac:dyDescent="0.25">
      <c r="A26" t="str">
        <f t="array" ref="A26">IFERROR(INDEX(Tabel5[Navn],SMALL(IF(Tabel5[Klubnavn]='Holdkort 7-mands Serien'!$L$5,ROW(Tabel5[Klubnavn])-1),ROW($A25))),"")</f>
        <v/>
      </c>
      <c r="B26" t="str">
        <f t="array" ref="B26">IFERROR(INDEX(Tabel5[Spiller-Id],SMALL(IF(Tabel5[Klubnavn]='Holdkort 7-mands Serien'!$L$5,ROW(Tabel5[Klubnavn])-1),ROW($A25))),"")</f>
        <v/>
      </c>
      <c r="C26" t="str">
        <f t="array" ref="C26">IF(OR('Holdkort 7-mands Serien'!$H$13:'Holdkort 7-mands Serien'!$H$35=A26),A26,"")</f>
        <v/>
      </c>
      <c r="D26" t="str">
        <f t="array" ref="D26">IF(ROWS(D$2:D26)&lt;=E$2,INDEX(A$2:A$200,SMALL(IF(C$2:C$200="",ROW(C$2:C$200)-ROW(C$2)+1),ROWS(C$2:C26))),"")</f>
        <v/>
      </c>
    </row>
    <row r="27" spans="1:4" x14ac:dyDescent="0.25">
      <c r="A27" t="str">
        <f t="array" ref="A27">IFERROR(INDEX(Tabel5[Navn],SMALL(IF(Tabel5[Klubnavn]='Holdkort 7-mands Serien'!$L$5,ROW(Tabel5[Klubnavn])-1),ROW($A26))),"")</f>
        <v/>
      </c>
      <c r="B27" t="str">
        <f t="array" ref="B27">IFERROR(INDEX(Tabel5[Spiller-Id],SMALL(IF(Tabel5[Klubnavn]='Holdkort 7-mands Serien'!$L$5,ROW(Tabel5[Klubnavn])-1),ROW($A26))),"")</f>
        <v/>
      </c>
      <c r="C27" t="str">
        <f t="array" ref="C27">IF(OR('Holdkort 7-mands Serien'!$H$13:'Holdkort 7-mands Serien'!$H$35=A27),A27,"")</f>
        <v/>
      </c>
      <c r="D27" t="str">
        <f t="array" ref="D27">IF(ROWS(D$2:D27)&lt;=E$2,INDEX(A$2:A$200,SMALL(IF(C$2:C$200="",ROW(C$2:C$200)-ROW(C$2)+1),ROWS(C$2:C27))),"")</f>
        <v/>
      </c>
    </row>
    <row r="28" spans="1:4" x14ac:dyDescent="0.25">
      <c r="A28" t="str">
        <f t="array" ref="A28">IFERROR(INDEX(Tabel5[Navn],SMALL(IF(Tabel5[Klubnavn]='Holdkort 7-mands Serien'!$L$5,ROW(Tabel5[Klubnavn])-1),ROW($A27))),"")</f>
        <v/>
      </c>
      <c r="B28" t="str">
        <f t="array" ref="B28">IFERROR(INDEX(Tabel5[Spiller-Id],SMALL(IF(Tabel5[Klubnavn]='Holdkort 7-mands Serien'!$L$5,ROW(Tabel5[Klubnavn])-1),ROW($A27))),"")</f>
        <v/>
      </c>
      <c r="C28" t="str">
        <f t="array" ref="C28">IF(OR('Holdkort 7-mands Serien'!$H$13:'Holdkort 7-mands Serien'!$H$35=A28),A28,"")</f>
        <v/>
      </c>
      <c r="D28" t="str">
        <f t="array" ref="D28">IF(ROWS(D$2:D28)&lt;=E$2,INDEX(A$2:A$200,SMALL(IF(C$2:C$200="",ROW(C$2:C$200)-ROW(C$2)+1),ROWS(C$2:C28))),"")</f>
        <v/>
      </c>
    </row>
    <row r="29" spans="1:4" x14ac:dyDescent="0.25">
      <c r="A29" t="str">
        <f t="array" ref="A29">IFERROR(INDEX(Tabel5[Navn],SMALL(IF(Tabel5[Klubnavn]='Holdkort 7-mands Serien'!$L$5,ROW(Tabel5[Klubnavn])-1),ROW($A28))),"")</f>
        <v/>
      </c>
      <c r="B29" t="str">
        <f t="array" ref="B29">IFERROR(INDEX(Tabel5[Spiller-Id],SMALL(IF(Tabel5[Klubnavn]='Holdkort 7-mands Serien'!$L$5,ROW(Tabel5[Klubnavn])-1),ROW($A28))),"")</f>
        <v/>
      </c>
      <c r="C29" t="str">
        <f t="array" ref="C29">IF(OR('Holdkort 7-mands Serien'!$H$13:'Holdkort 7-mands Serien'!$H$35=A29),A29,"")</f>
        <v/>
      </c>
      <c r="D29" t="str">
        <f t="array" ref="D29">IF(ROWS(D$2:D29)&lt;=E$2,INDEX(A$2:A$200,SMALL(IF(C$2:C$200="",ROW(C$2:C$200)-ROW(C$2)+1),ROWS(C$2:C29))),"")</f>
        <v/>
      </c>
    </row>
    <row r="30" spans="1:4" x14ac:dyDescent="0.25">
      <c r="A30" t="str">
        <f t="array" ref="A30">IFERROR(INDEX(Tabel5[Navn],SMALL(IF(Tabel5[Klubnavn]='Holdkort 7-mands Serien'!$L$5,ROW(Tabel5[Klubnavn])-1),ROW($A29))),"")</f>
        <v/>
      </c>
      <c r="B30" t="str">
        <f t="array" ref="B30">IFERROR(INDEX(Tabel5[Spiller-Id],SMALL(IF(Tabel5[Klubnavn]='Holdkort 7-mands Serien'!$L$5,ROW(Tabel5[Klubnavn])-1),ROW($A29))),"")</f>
        <v/>
      </c>
      <c r="C30" t="str">
        <f t="array" ref="C30">IF(OR('Holdkort 7-mands Serien'!$H$13:'Holdkort 7-mands Serien'!$H$35=A30),A30,"")</f>
        <v/>
      </c>
      <c r="D30" t="str">
        <f t="array" ref="D30">IF(ROWS(D$2:D30)&lt;=E$2,INDEX(A$2:A$200,SMALL(IF(C$2:C$200="",ROW(C$2:C$200)-ROW(C$2)+1),ROWS(C$2:C30))),"")</f>
        <v/>
      </c>
    </row>
    <row r="31" spans="1:4" x14ac:dyDescent="0.25">
      <c r="A31" t="str">
        <f t="array" ref="A31">IFERROR(INDEX(Tabel5[Navn],SMALL(IF(Tabel5[Klubnavn]='Holdkort 7-mands Serien'!$L$5,ROW(Tabel5[Klubnavn])-1),ROW($A30))),"")</f>
        <v/>
      </c>
      <c r="B31" t="str">
        <f t="array" ref="B31">IFERROR(INDEX(Tabel5[Spiller-Id],SMALL(IF(Tabel5[Klubnavn]='Holdkort 7-mands Serien'!$L$5,ROW(Tabel5[Klubnavn])-1),ROW($A30))),"")</f>
        <v/>
      </c>
      <c r="C31" t="str">
        <f t="array" ref="C31">IF(OR('Holdkort 7-mands Serien'!$H$13:'Holdkort 7-mands Serien'!$H$35=A31),A31,"")</f>
        <v/>
      </c>
      <c r="D31" t="str">
        <f t="array" ref="D31">IF(ROWS(D$2:D31)&lt;=E$2,INDEX(A$2:A$200,SMALL(IF(C$2:C$200="",ROW(C$2:C$200)-ROW(C$2)+1),ROWS(C$2:C31))),"")</f>
        <v/>
      </c>
    </row>
    <row r="32" spans="1:4" x14ac:dyDescent="0.25">
      <c r="A32" t="str">
        <f t="array" ref="A32">IFERROR(INDEX(Tabel5[Navn],SMALL(IF(Tabel5[Klubnavn]='Holdkort 7-mands Serien'!$L$5,ROW(Tabel5[Klubnavn])-1),ROW($A31))),"")</f>
        <v/>
      </c>
      <c r="B32" t="str">
        <f t="array" ref="B32">IFERROR(INDEX(Tabel5[Spiller-Id],SMALL(IF(Tabel5[Klubnavn]='Holdkort 7-mands Serien'!$L$5,ROW(Tabel5[Klubnavn])-1),ROW($A31))),"")</f>
        <v/>
      </c>
      <c r="C32" t="str">
        <f t="array" ref="C32">IF(OR('Holdkort 7-mands Serien'!$H$13:'Holdkort 7-mands Serien'!$H$35=A32),A32,"")</f>
        <v/>
      </c>
      <c r="D32" t="str">
        <f t="array" ref="D32">IF(ROWS(D$2:D32)&lt;=E$2,INDEX(A$2:A$200,SMALL(IF(C$2:C$200="",ROW(C$2:C$200)-ROW(C$2)+1),ROWS(C$2:C32))),"")</f>
        <v/>
      </c>
    </row>
    <row r="33" spans="1:4" x14ac:dyDescent="0.25">
      <c r="A33" t="str">
        <f t="array" ref="A33">IFERROR(INDEX(Tabel5[Navn],SMALL(IF(Tabel5[Klubnavn]='Holdkort 7-mands Serien'!$L$5,ROW(Tabel5[Klubnavn])-1),ROW($A32))),"")</f>
        <v/>
      </c>
      <c r="B33" t="str">
        <f t="array" ref="B33">IFERROR(INDEX(Tabel5[Spiller-Id],SMALL(IF(Tabel5[Klubnavn]='Holdkort 7-mands Serien'!$L$5,ROW(Tabel5[Klubnavn])-1),ROW($A32))),"")</f>
        <v/>
      </c>
      <c r="C33" t="str">
        <f t="array" ref="C33">IF(OR('Holdkort 7-mands Serien'!$H$13:'Holdkort 7-mands Serien'!$H$35=A33),A33,"")</f>
        <v/>
      </c>
      <c r="D33" t="str">
        <f t="array" ref="D33">IF(ROWS(D$2:D33)&lt;=E$2,INDEX(A$2:A$200,SMALL(IF(C$2:C$200="",ROW(C$2:C$200)-ROW(C$2)+1),ROWS(C$2:C33))),"")</f>
        <v/>
      </c>
    </row>
    <row r="34" spans="1:4" x14ac:dyDescent="0.25">
      <c r="A34" t="str">
        <f t="array" ref="A34">IFERROR(INDEX(Tabel5[Navn],SMALL(IF(Tabel5[Klubnavn]='Holdkort 7-mands Serien'!$L$5,ROW(Tabel5[Klubnavn])-1),ROW($A33))),"")</f>
        <v/>
      </c>
      <c r="B34" t="str">
        <f t="array" ref="B34">IFERROR(INDEX(Tabel5[Spiller-Id],SMALL(IF(Tabel5[Klubnavn]='Holdkort 7-mands Serien'!$L$5,ROW(Tabel5[Klubnavn])-1),ROW($A33))),"")</f>
        <v/>
      </c>
      <c r="C34" t="str">
        <f t="array" ref="C34">IF(OR('Holdkort 7-mands Serien'!$H$13:'Holdkort 7-mands Serien'!$H$35=A34),A34,"")</f>
        <v/>
      </c>
      <c r="D34" t="str">
        <f t="array" ref="D34">IF(ROWS(D$2:D34)&lt;=E$2,INDEX(A$2:A$200,SMALL(IF(C$2:C$200="",ROW(C$2:C$200)-ROW(C$2)+1),ROWS(C$2:C34))),"")</f>
        <v/>
      </c>
    </row>
    <row r="35" spans="1:4" x14ac:dyDescent="0.25">
      <c r="A35" t="str">
        <f t="array" ref="A35">IFERROR(INDEX(Tabel5[Navn],SMALL(IF(Tabel5[Klubnavn]='Holdkort 7-mands Serien'!$L$5,ROW(Tabel5[Klubnavn])-1),ROW($A34))),"")</f>
        <v/>
      </c>
      <c r="B35" t="str">
        <f t="array" ref="B35">IFERROR(INDEX(Tabel5[Spiller-Id],SMALL(IF(Tabel5[Klubnavn]='Holdkort 7-mands Serien'!$L$5,ROW(Tabel5[Klubnavn])-1),ROW($A34))),"")</f>
        <v/>
      </c>
      <c r="C35" t="str">
        <f t="array" ref="C35">IF(OR('Holdkort 7-mands Serien'!$H$13:'Holdkort 7-mands Serien'!$H$35=A35),A35,"")</f>
        <v/>
      </c>
      <c r="D35" t="str">
        <f t="array" ref="D35">IF(ROWS(D$2:D35)&lt;=E$2,INDEX(A$2:A$200,SMALL(IF(C$2:C$200="",ROW(C$2:C$200)-ROW(C$2)+1),ROWS(C$2:C35))),"")</f>
        <v/>
      </c>
    </row>
    <row r="36" spans="1:4" x14ac:dyDescent="0.25">
      <c r="A36" t="str">
        <f t="array" ref="A36">IFERROR(INDEX(Tabel5[Navn],SMALL(IF(Tabel5[Klubnavn]='Holdkort 7-mands Serien'!$L$5,ROW(Tabel5[Klubnavn])-1),ROW($A35))),"")</f>
        <v/>
      </c>
      <c r="B36" t="str">
        <f t="array" ref="B36">IFERROR(INDEX(Tabel5[Spiller-Id],SMALL(IF(Tabel5[Klubnavn]='Holdkort 7-mands Serien'!$L$5,ROW(Tabel5[Klubnavn])-1),ROW($A35))),"")</f>
        <v/>
      </c>
      <c r="C36" t="str">
        <f t="array" ref="C36">IF(OR('Holdkort 7-mands Serien'!$H$13:'Holdkort 7-mands Serien'!$H$35=A36),A36,"")</f>
        <v/>
      </c>
      <c r="D36" t="str">
        <f t="array" ref="D36">IF(ROWS(D$2:D36)&lt;=E$2,INDEX(A$2:A$200,SMALL(IF(C$2:C$200="",ROW(C$2:C$200)-ROW(C$2)+1),ROWS(C$2:C36))),"")</f>
        <v/>
      </c>
    </row>
    <row r="37" spans="1:4" x14ac:dyDescent="0.25">
      <c r="A37" t="str">
        <f t="array" ref="A37">IFERROR(INDEX(Tabel5[Navn],SMALL(IF(Tabel5[Klubnavn]='Holdkort 7-mands Serien'!$L$5,ROW(Tabel5[Klubnavn])-1),ROW($A36))),"")</f>
        <v/>
      </c>
      <c r="B37" t="str">
        <f t="array" ref="B37">IFERROR(INDEX(Tabel5[Spiller-Id],SMALL(IF(Tabel5[Klubnavn]='Holdkort 7-mands Serien'!$L$5,ROW(Tabel5[Klubnavn])-1),ROW($A36))),"")</f>
        <v/>
      </c>
      <c r="C37" t="str">
        <f t="array" ref="C37">IF(OR('Holdkort 7-mands Serien'!$H$13:'Holdkort 7-mands Serien'!$H$35=A37),A37,"")</f>
        <v/>
      </c>
      <c r="D37" t="str">
        <f t="array" ref="D37">IF(ROWS(D$2:D37)&lt;=E$2,INDEX(A$2:A$200,SMALL(IF(C$2:C$200="",ROW(C$2:C$200)-ROW(C$2)+1),ROWS(C$2:C37))),"")</f>
        <v/>
      </c>
    </row>
    <row r="38" spans="1:4" x14ac:dyDescent="0.25">
      <c r="A38" t="str">
        <f t="array" ref="A38">IFERROR(INDEX(Tabel5[Navn],SMALL(IF(Tabel5[Klubnavn]='Holdkort 7-mands Serien'!$L$5,ROW(Tabel5[Klubnavn])-1),ROW($A37))),"")</f>
        <v/>
      </c>
      <c r="B38" t="str">
        <f t="array" ref="B38">IFERROR(INDEX(Tabel5[Spiller-Id],SMALL(IF(Tabel5[Klubnavn]='Holdkort 7-mands Serien'!$L$5,ROW(Tabel5[Klubnavn])-1),ROW($A37))),"")</f>
        <v/>
      </c>
      <c r="C38" t="str">
        <f t="array" ref="C38">IF(OR('Holdkort 7-mands Serien'!$H$13:'Holdkort 7-mands Serien'!$H$35=A38),A38,"")</f>
        <v/>
      </c>
      <c r="D38" t="str">
        <f t="array" ref="D38">IF(ROWS(D$2:D38)&lt;=E$2,INDEX(A$2:A$200,SMALL(IF(C$2:C$200="",ROW(C$2:C$200)-ROW(C$2)+1),ROWS(C$2:C38))),"")</f>
        <v/>
      </c>
    </row>
    <row r="39" spans="1:4" x14ac:dyDescent="0.25">
      <c r="A39" t="str">
        <f t="array" ref="A39">IFERROR(INDEX(Tabel5[Navn],SMALL(IF(Tabel5[Klubnavn]='Holdkort 7-mands Serien'!$L$5,ROW(Tabel5[Klubnavn])-1),ROW($A38))),"")</f>
        <v/>
      </c>
      <c r="B39" t="str">
        <f t="array" ref="B39">IFERROR(INDEX(Tabel5[Spiller-Id],SMALL(IF(Tabel5[Klubnavn]='Holdkort 7-mands Serien'!$L$5,ROW(Tabel5[Klubnavn])-1),ROW($A38))),"")</f>
        <v/>
      </c>
      <c r="C39" t="str">
        <f t="array" ref="C39">IF(OR('Holdkort 7-mands Serien'!$H$13:'Holdkort 7-mands Serien'!$H$35=A39),A39,"")</f>
        <v/>
      </c>
      <c r="D39" t="str">
        <f t="array" ref="D39">IF(ROWS(D$2:D39)&lt;=E$2,INDEX(A$2:A$200,SMALL(IF(C$2:C$200="",ROW(C$2:C$200)-ROW(C$2)+1),ROWS(C$2:C39))),"")</f>
        <v/>
      </c>
    </row>
    <row r="40" spans="1:4" x14ac:dyDescent="0.25">
      <c r="A40" t="str">
        <f t="array" ref="A40">IFERROR(INDEX(Tabel5[Navn],SMALL(IF(Tabel5[Klubnavn]='Holdkort 7-mands Serien'!$L$5,ROW(Tabel5[Klubnavn])-1),ROW($A39))),"")</f>
        <v/>
      </c>
      <c r="B40" t="str">
        <f t="array" ref="B40">IFERROR(INDEX(Tabel5[Spiller-Id],SMALL(IF(Tabel5[Klubnavn]='Holdkort 7-mands Serien'!$L$5,ROW(Tabel5[Klubnavn])-1),ROW($A39))),"")</f>
        <v/>
      </c>
      <c r="C40" t="str">
        <f t="array" ref="C40">IF(OR('Holdkort 7-mands Serien'!$H$13:'Holdkort 7-mands Serien'!$H$35=A40),A40,"")</f>
        <v/>
      </c>
      <c r="D40" t="str">
        <f t="array" ref="D40">IF(ROWS(D$2:D40)&lt;=E$2,INDEX(A$2:A$200,SMALL(IF(C$2:C$200="",ROW(C$2:C$200)-ROW(C$2)+1),ROWS(C$2:C40))),"")</f>
        <v/>
      </c>
    </row>
    <row r="41" spans="1:4" x14ac:dyDescent="0.25">
      <c r="A41" t="str">
        <f t="array" ref="A41">IFERROR(INDEX(Tabel5[Navn],SMALL(IF(Tabel5[Klubnavn]='Holdkort 7-mands Serien'!$L$5,ROW(Tabel5[Klubnavn])-1),ROW($A40))),"")</f>
        <v/>
      </c>
      <c r="B41" t="str">
        <f t="array" ref="B41">IFERROR(INDEX(Tabel5[Spiller-Id],SMALL(IF(Tabel5[Klubnavn]='Holdkort 7-mands Serien'!$L$5,ROW(Tabel5[Klubnavn])-1),ROW($A40))),"")</f>
        <v/>
      </c>
      <c r="C41" t="str">
        <f t="array" ref="C41">IF(OR('Holdkort 7-mands Serien'!$H$13:'Holdkort 7-mands Serien'!$H$35=A41),A41,"")</f>
        <v/>
      </c>
      <c r="D41" t="str">
        <f t="array" ref="D41">IF(ROWS(D$2:D41)&lt;=E$2,INDEX(A$2:A$200,SMALL(IF(C$2:C$200="",ROW(C$2:C$200)-ROW(C$2)+1),ROWS(C$2:C41))),"")</f>
        <v/>
      </c>
    </row>
    <row r="42" spans="1:4" x14ac:dyDescent="0.25">
      <c r="A42" t="str">
        <f t="array" ref="A42">IFERROR(INDEX(Tabel5[Navn],SMALL(IF(Tabel5[Klubnavn]='Holdkort 7-mands Serien'!$L$5,ROW(Tabel5[Klubnavn])-1),ROW($A41))),"")</f>
        <v/>
      </c>
      <c r="B42" t="str">
        <f t="array" ref="B42">IFERROR(INDEX(Tabel5[Spiller-Id],SMALL(IF(Tabel5[Klubnavn]='Holdkort 7-mands Serien'!$L$5,ROW(Tabel5[Klubnavn])-1),ROW($A41))),"")</f>
        <v/>
      </c>
      <c r="C42" t="str">
        <f t="array" ref="C42">IF(OR('Holdkort 7-mands Serien'!$H$13:'Holdkort 7-mands Serien'!$H$35=A42),A42,"")</f>
        <v/>
      </c>
      <c r="D42" t="str">
        <f t="array" ref="D42">IF(ROWS(D$2:D42)&lt;=E$2,INDEX(A$2:A$200,SMALL(IF(C$2:C$200="",ROW(C$2:C$200)-ROW(C$2)+1),ROWS(C$2:C42))),"")</f>
        <v/>
      </c>
    </row>
    <row r="43" spans="1:4" x14ac:dyDescent="0.25">
      <c r="A43" t="str">
        <f t="array" ref="A43">IFERROR(INDEX(Tabel5[Navn],SMALL(IF(Tabel5[Klubnavn]='Holdkort 7-mands Serien'!$L$5,ROW(Tabel5[Klubnavn])-1),ROW($A42))),"")</f>
        <v/>
      </c>
      <c r="B43" t="str">
        <f t="array" ref="B43">IFERROR(INDEX(Tabel5[Spiller-Id],SMALL(IF(Tabel5[Klubnavn]='Holdkort 7-mands Serien'!$L$5,ROW(Tabel5[Klubnavn])-1),ROW($A42))),"")</f>
        <v/>
      </c>
      <c r="C43" t="str">
        <f t="array" ref="C43">IF(OR('Holdkort 7-mands Serien'!$H$13:'Holdkort 7-mands Serien'!$H$35=A43),A43,"")</f>
        <v/>
      </c>
      <c r="D43" t="str">
        <f t="array" ref="D43">IF(ROWS(D$2:D43)&lt;=E$2,INDEX(A$2:A$200,SMALL(IF(C$2:C$200="",ROW(C$2:C$200)-ROW(C$2)+1),ROWS(C$2:C43))),"")</f>
        <v/>
      </c>
    </row>
    <row r="44" spans="1:4" x14ac:dyDescent="0.25">
      <c r="A44" t="str">
        <f t="array" ref="A44">IFERROR(INDEX(Tabel5[Navn],SMALL(IF(Tabel5[Klubnavn]='Holdkort 7-mands Serien'!$L$5,ROW(Tabel5[Klubnavn])-1),ROW($A43))),"")</f>
        <v/>
      </c>
      <c r="B44" t="str">
        <f t="array" ref="B44">IFERROR(INDEX(Tabel5[Spiller-Id],SMALL(IF(Tabel5[Klubnavn]='Holdkort 7-mands Serien'!$L$5,ROW(Tabel5[Klubnavn])-1),ROW($A43))),"")</f>
        <v/>
      </c>
      <c r="C44" t="str">
        <f t="array" ref="C44">IF(OR('Holdkort 7-mands Serien'!$H$13:'Holdkort 7-mands Serien'!$H$35=A44),A44,"")</f>
        <v/>
      </c>
      <c r="D44" t="str">
        <f t="array" ref="D44">IF(ROWS(D$2:D44)&lt;=E$2,INDEX(A$2:A$200,SMALL(IF(C$2:C$200="",ROW(C$2:C$200)-ROW(C$2)+1),ROWS(C$2:C44))),"")</f>
        <v/>
      </c>
    </row>
    <row r="45" spans="1:4" x14ac:dyDescent="0.25">
      <c r="A45" t="str">
        <f t="array" ref="A45">IFERROR(INDEX(Tabel5[Navn],SMALL(IF(Tabel5[Klubnavn]='Holdkort 7-mands Serien'!$L$5,ROW(Tabel5[Klubnavn])-1),ROW($A44))),"")</f>
        <v/>
      </c>
      <c r="B45" t="str">
        <f t="array" ref="B45">IFERROR(INDEX(Tabel5[Spiller-Id],SMALL(IF(Tabel5[Klubnavn]='Holdkort 7-mands Serien'!$L$5,ROW(Tabel5[Klubnavn])-1),ROW($A44))),"")</f>
        <v/>
      </c>
      <c r="C45" t="str">
        <f t="array" ref="C45">IF(OR('Holdkort 7-mands Serien'!$H$13:'Holdkort 7-mands Serien'!$H$35=A45),A45,"")</f>
        <v/>
      </c>
      <c r="D45" t="str">
        <f t="array" ref="D45">IF(ROWS(D$2:D45)&lt;=E$2,INDEX(A$2:A$200,SMALL(IF(C$2:C$200="",ROW(C$2:C$200)-ROW(C$2)+1),ROWS(C$2:C45))),"")</f>
        <v/>
      </c>
    </row>
    <row r="46" spans="1:4" x14ac:dyDescent="0.25">
      <c r="A46" t="str">
        <f t="array" ref="A46">IFERROR(INDEX(Tabel5[Navn],SMALL(IF(Tabel5[Klubnavn]='Holdkort 7-mands Serien'!$L$5,ROW(Tabel5[Klubnavn])-1),ROW($A45))),"")</f>
        <v/>
      </c>
      <c r="B46" t="str">
        <f t="array" ref="B46">IFERROR(INDEX(Tabel5[Spiller-Id],SMALL(IF(Tabel5[Klubnavn]='Holdkort 7-mands Serien'!$L$5,ROW(Tabel5[Klubnavn])-1),ROW($A45))),"")</f>
        <v/>
      </c>
      <c r="C46" t="str">
        <f t="array" ref="C46">IF(OR('Holdkort 7-mands Serien'!$H$13:'Holdkort 7-mands Serien'!$H$35=A46),A46,"")</f>
        <v/>
      </c>
      <c r="D46" t="str">
        <f t="array" ref="D46">IF(ROWS(D$2:D46)&lt;=E$2,INDEX(A$2:A$200,SMALL(IF(C$2:C$200="",ROW(C$2:C$200)-ROW(C$2)+1),ROWS(C$2:C46))),"")</f>
        <v/>
      </c>
    </row>
    <row r="47" spans="1:4" x14ac:dyDescent="0.25">
      <c r="A47" t="str">
        <f t="array" ref="A47">IFERROR(INDEX(Tabel5[Navn],SMALL(IF(Tabel5[Klubnavn]='Holdkort 7-mands Serien'!$L$5,ROW(Tabel5[Klubnavn])-1),ROW($A46))),"")</f>
        <v/>
      </c>
      <c r="B47" t="str">
        <f t="array" ref="B47">IFERROR(INDEX(Tabel5[Spiller-Id],SMALL(IF(Tabel5[Klubnavn]='Holdkort 7-mands Serien'!$L$5,ROW(Tabel5[Klubnavn])-1),ROW($A46))),"")</f>
        <v/>
      </c>
      <c r="C47" t="str">
        <f t="array" ref="C47">IF(OR('Holdkort 7-mands Serien'!$H$13:'Holdkort 7-mands Serien'!$H$35=A47),A47,"")</f>
        <v/>
      </c>
      <c r="D47" t="str">
        <f t="array" ref="D47">IF(ROWS(D$2:D47)&lt;=E$2,INDEX(A$2:A$200,SMALL(IF(C$2:C$200="",ROW(C$2:C$200)-ROW(C$2)+1),ROWS(C$2:C47))),"")</f>
        <v/>
      </c>
    </row>
    <row r="48" spans="1:4" x14ac:dyDescent="0.25">
      <c r="A48" t="str">
        <f t="array" ref="A48">IFERROR(INDEX(Tabel5[Navn],SMALL(IF(Tabel5[Klubnavn]='Holdkort 7-mands Serien'!$L$5,ROW(Tabel5[Klubnavn])-1),ROW($A47))),"")</f>
        <v/>
      </c>
      <c r="B48" t="str">
        <f t="array" ref="B48">IFERROR(INDEX(Tabel5[Spiller-Id],SMALL(IF(Tabel5[Klubnavn]='Holdkort 7-mands Serien'!$L$5,ROW(Tabel5[Klubnavn])-1),ROW($A47))),"")</f>
        <v/>
      </c>
      <c r="C48" t="str">
        <f t="array" ref="C48">IF(OR('Holdkort 7-mands Serien'!$H$13:'Holdkort 7-mands Serien'!$H$35=A48),A48,"")</f>
        <v/>
      </c>
      <c r="D48" t="str">
        <f t="array" ref="D48">IF(ROWS(D$2:D48)&lt;=E$2,INDEX(A$2:A$200,SMALL(IF(C$2:C$200="",ROW(C$2:C$200)-ROW(C$2)+1),ROWS(C$2:C48))),"")</f>
        <v/>
      </c>
    </row>
    <row r="49" spans="1:4" x14ac:dyDescent="0.25">
      <c r="A49" t="str">
        <f t="array" ref="A49">IFERROR(INDEX(Tabel5[Navn],SMALL(IF(Tabel5[Klubnavn]='Holdkort 7-mands Serien'!$L$5,ROW(Tabel5[Klubnavn])-1),ROW($A48))),"")</f>
        <v/>
      </c>
      <c r="B49" t="str">
        <f t="array" ref="B49">IFERROR(INDEX(Tabel5[Spiller-Id],SMALL(IF(Tabel5[Klubnavn]='Holdkort 7-mands Serien'!$L$5,ROW(Tabel5[Klubnavn])-1),ROW($A48))),"")</f>
        <v/>
      </c>
      <c r="C49" t="str">
        <f t="array" ref="C49">IF(OR('Holdkort 7-mands Serien'!$H$13:'Holdkort 7-mands Serien'!$H$35=A49),A49,"")</f>
        <v/>
      </c>
      <c r="D49" t="str">
        <f t="array" ref="D49">IF(ROWS(D$2:D49)&lt;=E$2,INDEX(A$2:A$200,SMALL(IF(C$2:C$200="",ROW(C$2:C$200)-ROW(C$2)+1),ROWS(C$2:C49))),"")</f>
        <v/>
      </c>
    </row>
    <row r="50" spans="1:4" x14ac:dyDescent="0.25">
      <c r="A50" t="str">
        <f t="array" ref="A50">IFERROR(INDEX(Tabel5[Navn],SMALL(IF(Tabel5[Klubnavn]='Holdkort 7-mands Serien'!$L$5,ROW(Tabel5[Klubnavn])-1),ROW($A49))),"")</f>
        <v/>
      </c>
      <c r="B50" t="str">
        <f t="array" ref="B50">IFERROR(INDEX(Tabel5[Spiller-Id],SMALL(IF(Tabel5[Klubnavn]='Holdkort 7-mands Serien'!$L$5,ROW(Tabel5[Klubnavn])-1),ROW($A49))),"")</f>
        <v/>
      </c>
      <c r="C50" t="str">
        <f t="array" ref="C50">IF(OR('Holdkort 7-mands Serien'!$H$13:'Holdkort 7-mands Serien'!$H$35=A50),A50,"")</f>
        <v/>
      </c>
      <c r="D50" t="str">
        <f t="array" ref="D50">IF(ROWS(D$2:D50)&lt;=E$2,INDEX(A$2:A$200,SMALL(IF(C$2:C$200="",ROW(C$2:C$200)-ROW(C$2)+1),ROWS(C$2:C50))),"")</f>
        <v/>
      </c>
    </row>
    <row r="51" spans="1:4" x14ac:dyDescent="0.25">
      <c r="A51" t="str">
        <f t="array" ref="A51">IFERROR(INDEX(Tabel5[Navn],SMALL(IF(Tabel5[Klubnavn]='Holdkort 7-mands Serien'!$L$5,ROW(Tabel5[Klubnavn])-1),ROW($A50))),"")</f>
        <v/>
      </c>
      <c r="B51" t="str">
        <f t="array" ref="B51">IFERROR(INDEX(Tabel5[Spiller-Id],SMALL(IF(Tabel5[Klubnavn]='Holdkort 7-mands Serien'!$L$5,ROW(Tabel5[Klubnavn])-1),ROW($A50))),"")</f>
        <v/>
      </c>
      <c r="C51" t="str">
        <f t="array" ref="C51">IF(OR('Holdkort 7-mands Serien'!$H$13:'Holdkort 7-mands Serien'!$H$35=A51),A51,"")</f>
        <v/>
      </c>
      <c r="D51" t="str">
        <f t="array" ref="D51">IF(ROWS(D$2:D51)&lt;=E$2,INDEX(A$2:A$200,SMALL(IF(C$2:C$200="",ROW(C$2:C$200)-ROW(C$2)+1),ROWS(C$2:C51))),"")</f>
        <v/>
      </c>
    </row>
    <row r="52" spans="1:4" x14ac:dyDescent="0.25">
      <c r="A52" t="str">
        <f t="array" ref="A52">IFERROR(INDEX(Tabel5[Navn],SMALL(IF(Tabel5[Klubnavn]='Holdkort 7-mands Serien'!$L$5,ROW(Tabel5[Klubnavn])-1),ROW($A51))),"")</f>
        <v/>
      </c>
      <c r="B52" t="str">
        <f t="array" ref="B52">IFERROR(INDEX(Tabel5[Spiller-Id],SMALL(IF(Tabel5[Klubnavn]='Holdkort 7-mands Serien'!$L$5,ROW(Tabel5[Klubnavn])-1),ROW($A51))),"")</f>
        <v/>
      </c>
      <c r="C52" t="str">
        <f t="array" ref="C52">IF(OR('Holdkort 7-mands Serien'!$H$13:'Holdkort 7-mands Serien'!$H$35=A52),A52,"")</f>
        <v/>
      </c>
      <c r="D52" t="str">
        <f t="array" ref="D52">IF(ROWS(D$2:D52)&lt;=E$2,INDEX(A$2:A$200,SMALL(IF(C$2:C$200="",ROW(C$2:C$200)-ROW(C$2)+1),ROWS(C$2:C52))),"")</f>
        <v/>
      </c>
    </row>
    <row r="53" spans="1:4" x14ac:dyDescent="0.25">
      <c r="A53" t="str">
        <f t="array" ref="A53">IFERROR(INDEX(Tabel5[Navn],SMALL(IF(Tabel5[Klubnavn]='Holdkort 7-mands Serien'!$L$5,ROW(Tabel5[Klubnavn])-1),ROW($A52))),"")</f>
        <v/>
      </c>
      <c r="B53" t="str">
        <f t="array" ref="B53">IFERROR(INDEX(Tabel5[Spiller-Id],SMALL(IF(Tabel5[Klubnavn]='Holdkort 7-mands Serien'!$L$5,ROW(Tabel5[Klubnavn])-1),ROW($A52))),"")</f>
        <v/>
      </c>
      <c r="C53" t="str">
        <f t="array" ref="C53">IF(OR('Holdkort 7-mands Serien'!$H$13:'Holdkort 7-mands Serien'!$H$35=A53),A53,"")</f>
        <v/>
      </c>
      <c r="D53" t="str">
        <f t="array" ref="D53">IF(ROWS(D$2:D53)&lt;=E$2,INDEX(A$2:A$200,SMALL(IF(C$2:C$200="",ROW(C$2:C$200)-ROW(C$2)+1),ROWS(C$2:C53))),"")</f>
        <v/>
      </c>
    </row>
    <row r="54" spans="1:4" x14ac:dyDescent="0.25">
      <c r="A54" t="str">
        <f t="array" ref="A54">IFERROR(INDEX(Tabel5[Navn],SMALL(IF(Tabel5[Klubnavn]='Holdkort 7-mands Serien'!$L$5,ROW(Tabel5[Klubnavn])-1),ROW($A53))),"")</f>
        <v/>
      </c>
      <c r="B54" t="str">
        <f t="array" ref="B54">IFERROR(INDEX(Tabel5[Spiller-Id],SMALL(IF(Tabel5[Klubnavn]='Holdkort 7-mands Serien'!$L$5,ROW(Tabel5[Klubnavn])-1),ROW($A53))),"")</f>
        <v/>
      </c>
      <c r="C54" t="str">
        <f t="array" ref="C54">IF(OR('Holdkort 7-mands Serien'!$H$13:'Holdkort 7-mands Serien'!$H$35=A54),A54,"")</f>
        <v/>
      </c>
      <c r="D54" t="str">
        <f t="array" ref="D54">IF(ROWS(D$2:D54)&lt;=E$2,INDEX(A$2:A$200,SMALL(IF(C$2:C$200="",ROW(C$2:C$200)-ROW(C$2)+1),ROWS(C$2:C54))),"")</f>
        <v/>
      </c>
    </row>
    <row r="55" spans="1:4" x14ac:dyDescent="0.25">
      <c r="A55" t="str">
        <f t="array" ref="A55">IFERROR(INDEX(Tabel5[Navn],SMALL(IF(Tabel5[Klubnavn]='Holdkort 7-mands Serien'!$L$5,ROW(Tabel5[Klubnavn])-1),ROW($A54))),"")</f>
        <v/>
      </c>
      <c r="B55" t="str">
        <f t="array" ref="B55">IFERROR(INDEX(Tabel5[Spiller-Id],SMALL(IF(Tabel5[Klubnavn]='Holdkort 7-mands Serien'!$L$5,ROW(Tabel5[Klubnavn])-1),ROW($A54))),"")</f>
        <v/>
      </c>
      <c r="C55" t="str">
        <f t="array" ref="C55">IF(OR('Holdkort 7-mands Serien'!$H$13:'Holdkort 7-mands Serien'!$H$35=A55),A55,"")</f>
        <v/>
      </c>
      <c r="D55" t="str">
        <f t="array" ref="D55">IF(ROWS(D$2:D55)&lt;=E$2,INDEX(A$2:A$200,SMALL(IF(C$2:C$200="",ROW(C$2:C$200)-ROW(C$2)+1),ROWS(C$2:C55))),"")</f>
        <v/>
      </c>
    </row>
    <row r="56" spans="1:4" x14ac:dyDescent="0.25">
      <c r="A56" t="str">
        <f t="array" ref="A56">IFERROR(INDEX(Tabel5[Navn],SMALL(IF(Tabel5[Klubnavn]='Holdkort 7-mands Serien'!$L$5,ROW(Tabel5[Klubnavn])-1),ROW($A55))),"")</f>
        <v/>
      </c>
      <c r="B56" t="str">
        <f t="array" ref="B56">IFERROR(INDEX(Tabel5[Spiller-Id],SMALL(IF(Tabel5[Klubnavn]='Holdkort 7-mands Serien'!$L$5,ROW(Tabel5[Klubnavn])-1),ROW($A55))),"")</f>
        <v/>
      </c>
      <c r="C56" t="str">
        <f t="array" ref="C56">IF(OR('Holdkort 7-mands Serien'!$H$13:'Holdkort 7-mands Serien'!$H$35=A56),A56,"")</f>
        <v/>
      </c>
      <c r="D56" t="str">
        <f t="array" ref="D56">IF(ROWS(D$2:D56)&lt;=E$2,INDEX(A$2:A$200,SMALL(IF(C$2:C$200="",ROW(C$2:C$200)-ROW(C$2)+1),ROWS(C$2:C56))),"")</f>
        <v/>
      </c>
    </row>
    <row r="57" spans="1:4" x14ac:dyDescent="0.25">
      <c r="A57" t="str">
        <f t="array" ref="A57">IFERROR(INDEX(Tabel5[Navn],SMALL(IF(Tabel5[Klubnavn]='Holdkort 7-mands Serien'!$L$5,ROW(Tabel5[Klubnavn])-1),ROW($A56))),"")</f>
        <v/>
      </c>
      <c r="B57" t="str">
        <f t="array" ref="B57">IFERROR(INDEX(Tabel5[Spiller-Id],SMALL(IF(Tabel5[Klubnavn]='Holdkort 7-mands Serien'!$L$5,ROW(Tabel5[Klubnavn])-1),ROW($A56))),"")</f>
        <v/>
      </c>
      <c r="C57" t="str">
        <f t="array" ref="C57">IF(OR('Holdkort 7-mands Serien'!$H$13:'Holdkort 7-mands Serien'!$H$35=A57),A57,"")</f>
        <v/>
      </c>
      <c r="D57" t="str">
        <f t="array" ref="D57">IF(ROWS(D$2:D57)&lt;=E$2,INDEX(A$2:A$200,SMALL(IF(C$2:C$200="",ROW(C$2:C$200)-ROW(C$2)+1),ROWS(C$2:C57))),"")</f>
        <v/>
      </c>
    </row>
    <row r="58" spans="1:4" x14ac:dyDescent="0.25">
      <c r="A58" t="str">
        <f t="array" ref="A58">IFERROR(INDEX(Tabel5[Navn],SMALL(IF(Tabel5[Klubnavn]='Holdkort 7-mands Serien'!$L$5,ROW(Tabel5[Klubnavn])-1),ROW($A57))),"")</f>
        <v/>
      </c>
      <c r="B58" t="str">
        <f t="array" ref="B58">IFERROR(INDEX(Tabel5[Spiller-Id],SMALL(IF(Tabel5[Klubnavn]='Holdkort 7-mands Serien'!$L$5,ROW(Tabel5[Klubnavn])-1),ROW($A57))),"")</f>
        <v/>
      </c>
      <c r="C58" t="str">
        <f t="array" ref="C58">IF(OR('Holdkort 7-mands Serien'!$H$13:'Holdkort 7-mands Serien'!$H$35=A58),A58,"")</f>
        <v/>
      </c>
      <c r="D58" t="str">
        <f t="array" ref="D58">IF(ROWS(D$2:D58)&lt;=E$2,INDEX(A$2:A$200,SMALL(IF(C$2:C$200="",ROW(C$2:C$200)-ROW(C$2)+1),ROWS(C$2:C58))),"")</f>
        <v/>
      </c>
    </row>
    <row r="59" spans="1:4" x14ac:dyDescent="0.25">
      <c r="A59" t="str">
        <f t="array" ref="A59">IFERROR(INDEX(Tabel5[Navn],SMALL(IF(Tabel5[Klubnavn]='Holdkort 7-mands Serien'!$L$5,ROW(Tabel5[Klubnavn])-1),ROW($A58))),"")</f>
        <v/>
      </c>
      <c r="B59" t="str">
        <f t="array" ref="B59">IFERROR(INDEX(Tabel5[Spiller-Id],SMALL(IF(Tabel5[Klubnavn]='Holdkort 7-mands Serien'!$L$5,ROW(Tabel5[Klubnavn])-1),ROW($A58))),"")</f>
        <v/>
      </c>
      <c r="C59" t="str">
        <f t="array" ref="C59">IF(OR('Holdkort 7-mands Serien'!$H$13:'Holdkort 7-mands Serien'!$H$35=A59),A59,"")</f>
        <v/>
      </c>
      <c r="D59" t="str">
        <f t="array" ref="D59">IF(ROWS(D$2:D59)&lt;=E$2,INDEX(A$2:A$200,SMALL(IF(C$2:C$200="",ROW(C$2:C$200)-ROW(C$2)+1),ROWS(C$2:C59))),"")</f>
        <v/>
      </c>
    </row>
    <row r="60" spans="1:4" x14ac:dyDescent="0.25">
      <c r="A60" t="str">
        <f t="array" ref="A60">IFERROR(INDEX(Tabel5[Navn],SMALL(IF(Tabel5[Klubnavn]='Holdkort 7-mands Serien'!$L$5,ROW(Tabel5[Klubnavn])-1),ROW($A59))),"")</f>
        <v/>
      </c>
      <c r="B60" t="str">
        <f t="array" ref="B60">IFERROR(INDEX(Tabel5[Spiller-Id],SMALL(IF(Tabel5[Klubnavn]='Holdkort 7-mands Serien'!$L$5,ROW(Tabel5[Klubnavn])-1),ROW($A59))),"")</f>
        <v/>
      </c>
      <c r="C60" t="str">
        <f t="array" ref="C60">IF(OR('Holdkort 7-mands Serien'!$H$13:'Holdkort 7-mands Serien'!$H$35=A60),A60,"")</f>
        <v/>
      </c>
      <c r="D60" t="str">
        <f t="array" ref="D60">IF(ROWS(D$2:D60)&lt;=E$2,INDEX(A$2:A$200,SMALL(IF(C$2:C$200="",ROW(C$2:C$200)-ROW(C$2)+1),ROWS(C$2:C60))),"")</f>
        <v/>
      </c>
    </row>
    <row r="61" spans="1:4" x14ac:dyDescent="0.25">
      <c r="A61" t="str">
        <f t="array" ref="A61">IFERROR(INDEX(Tabel5[Navn],SMALL(IF(Tabel5[Klubnavn]='Holdkort 7-mands Serien'!$L$5,ROW(Tabel5[Klubnavn])-1),ROW($A60))),"")</f>
        <v/>
      </c>
      <c r="B61" t="str">
        <f t="array" ref="B61">IFERROR(INDEX(Tabel5[Spiller-Id],SMALL(IF(Tabel5[Klubnavn]='Holdkort 7-mands Serien'!$L$5,ROW(Tabel5[Klubnavn])-1),ROW($A60))),"")</f>
        <v/>
      </c>
      <c r="C61" t="str">
        <f t="array" ref="C61">IF(OR('Holdkort 7-mands Serien'!$H$13:'Holdkort 7-mands Serien'!$H$35=A61),A61,"")</f>
        <v/>
      </c>
      <c r="D61" t="str">
        <f t="array" ref="D61">IF(ROWS(D$2:D61)&lt;=E$2,INDEX(A$2:A$200,SMALL(IF(C$2:C$200="",ROW(C$2:C$200)-ROW(C$2)+1),ROWS(C$2:C61))),"")</f>
        <v/>
      </c>
    </row>
    <row r="62" spans="1:4" x14ac:dyDescent="0.25">
      <c r="A62" t="str">
        <f t="array" ref="A62">IFERROR(INDEX(Tabel5[Navn],SMALL(IF(Tabel5[Klubnavn]='Holdkort 7-mands Serien'!$L$5,ROW(Tabel5[Klubnavn])-1),ROW($A61))),"")</f>
        <v/>
      </c>
      <c r="B62" t="str">
        <f t="array" ref="B62">IFERROR(INDEX(Tabel5[Spiller-Id],SMALL(IF(Tabel5[Klubnavn]='Holdkort 7-mands Serien'!$L$5,ROW(Tabel5[Klubnavn])-1),ROW($A61))),"")</f>
        <v/>
      </c>
      <c r="C62" t="str">
        <f t="array" ref="C62">IF(OR('Holdkort 7-mands Serien'!$H$13:'Holdkort 7-mands Serien'!$H$35=A62),A62,"")</f>
        <v/>
      </c>
      <c r="D62" t="str">
        <f t="array" ref="D62">IF(ROWS(D$2:D62)&lt;=E$2,INDEX(A$2:A$200,SMALL(IF(C$2:C$200="",ROW(C$2:C$200)-ROW(C$2)+1),ROWS(C$2:C62))),"")</f>
        <v/>
      </c>
    </row>
    <row r="63" spans="1:4" x14ac:dyDescent="0.25">
      <c r="A63" t="str">
        <f t="array" ref="A63">IFERROR(INDEX(Tabel5[Navn],SMALL(IF(Tabel5[Klubnavn]='Holdkort 7-mands Serien'!$L$5,ROW(Tabel5[Klubnavn])-1),ROW($A62))),"")</f>
        <v/>
      </c>
      <c r="B63" t="str">
        <f t="array" ref="B63">IFERROR(INDEX(Tabel5[Spiller-Id],SMALL(IF(Tabel5[Klubnavn]='Holdkort 7-mands Serien'!$L$5,ROW(Tabel5[Klubnavn])-1),ROW($A62))),"")</f>
        <v/>
      </c>
      <c r="C63" t="str">
        <f t="array" ref="C63">IF(OR('Holdkort 7-mands Serien'!$H$13:'Holdkort 7-mands Serien'!$H$35=A63),A63,"")</f>
        <v/>
      </c>
      <c r="D63" t="str">
        <f t="array" ref="D63">IF(ROWS(D$2:D63)&lt;=E$2,INDEX(A$2:A$200,SMALL(IF(C$2:C$200="",ROW(C$2:C$200)-ROW(C$2)+1),ROWS(C$2:C63))),"")</f>
        <v/>
      </c>
    </row>
    <row r="64" spans="1:4" x14ac:dyDescent="0.25">
      <c r="A64" t="str">
        <f t="array" ref="A64">IFERROR(INDEX(Tabel5[Navn],SMALL(IF(Tabel5[Klubnavn]='Holdkort 7-mands Serien'!$L$5,ROW(Tabel5[Klubnavn])-1),ROW($A63))),"")</f>
        <v/>
      </c>
      <c r="B64" t="str">
        <f t="array" ref="B64">IFERROR(INDEX(Tabel5[Spiller-Id],SMALL(IF(Tabel5[Klubnavn]='Holdkort 7-mands Serien'!$L$5,ROW(Tabel5[Klubnavn])-1),ROW($A63))),"")</f>
        <v/>
      </c>
      <c r="C64" t="str">
        <f t="array" ref="C64">IF(OR('Holdkort 7-mands Serien'!$H$13:'Holdkort 7-mands Serien'!$H$35=A64),A64,"")</f>
        <v/>
      </c>
      <c r="D64" t="str">
        <f t="array" ref="D64">IF(ROWS(D$2:D64)&lt;=E$2,INDEX(A$2:A$200,SMALL(IF(C$2:C$200="",ROW(C$2:C$200)-ROW(C$2)+1),ROWS(C$2:C64))),"")</f>
        <v/>
      </c>
    </row>
    <row r="65" spans="1:4" x14ac:dyDescent="0.25">
      <c r="A65" t="str">
        <f t="array" ref="A65">IFERROR(INDEX(Tabel5[Navn],SMALL(IF(Tabel5[Klubnavn]='Holdkort 7-mands Serien'!$L$5,ROW(Tabel5[Klubnavn])-1),ROW($A64))),"")</f>
        <v/>
      </c>
      <c r="B65" t="str">
        <f t="array" ref="B65">IFERROR(INDEX(Tabel5[Spiller-Id],SMALL(IF(Tabel5[Klubnavn]='Holdkort 7-mands Serien'!$L$5,ROW(Tabel5[Klubnavn])-1),ROW($A64))),"")</f>
        <v/>
      </c>
      <c r="C65" t="str">
        <f t="array" ref="C65">IF(OR('Holdkort 7-mands Serien'!$H$13:'Holdkort 7-mands Serien'!$H$35=A65),A65,"")</f>
        <v/>
      </c>
      <c r="D65" t="str">
        <f t="array" ref="D65">IF(ROWS(D$2:D65)&lt;=E$2,INDEX(A$2:A$200,SMALL(IF(C$2:C$200="",ROW(C$2:C$200)-ROW(C$2)+1),ROWS(C$2:C65))),"")</f>
        <v/>
      </c>
    </row>
    <row r="66" spans="1:4" x14ac:dyDescent="0.25">
      <c r="A66" t="str">
        <f t="array" ref="A66">IFERROR(INDEX(Tabel5[Navn],SMALL(IF(Tabel5[Klubnavn]='Holdkort 7-mands Serien'!$L$5,ROW(Tabel5[Klubnavn])-1),ROW($A65))),"")</f>
        <v/>
      </c>
      <c r="B66" t="str">
        <f t="array" ref="B66">IFERROR(INDEX(Tabel5[Spiller-Id],SMALL(IF(Tabel5[Klubnavn]='Holdkort 7-mands Serien'!$L$5,ROW(Tabel5[Klubnavn])-1),ROW($A65))),"")</f>
        <v/>
      </c>
      <c r="C66" t="str">
        <f t="array" ref="C66">IF(OR('Holdkort 7-mands Serien'!$H$13:'Holdkort 7-mands Serien'!$H$35=A66),A66,"")</f>
        <v/>
      </c>
      <c r="D66" t="str">
        <f t="array" ref="D66">IF(ROWS(D$2:D66)&lt;=E$2,INDEX(A$2:A$200,SMALL(IF(C$2:C$200="",ROW(C$2:C$200)-ROW(C$2)+1),ROWS(C$2:C66))),"")</f>
        <v/>
      </c>
    </row>
    <row r="67" spans="1:4" x14ac:dyDescent="0.25">
      <c r="A67" t="str">
        <f t="array" ref="A67">IFERROR(INDEX(Tabel5[Navn],SMALL(IF(Tabel5[Klubnavn]='Holdkort 7-mands Serien'!$L$5,ROW(Tabel5[Klubnavn])-1),ROW($A66))),"")</f>
        <v/>
      </c>
      <c r="B67" t="str">
        <f t="array" ref="B67">IFERROR(INDEX(Tabel5[Spiller-Id],SMALL(IF(Tabel5[Klubnavn]='Holdkort 7-mands Serien'!$L$5,ROW(Tabel5[Klubnavn])-1),ROW($A66))),"")</f>
        <v/>
      </c>
      <c r="C67" t="str">
        <f t="array" ref="C67">IF(OR('Holdkort 7-mands Serien'!$H$13:'Holdkort 7-mands Serien'!$H$35=A67),A67,"")</f>
        <v/>
      </c>
      <c r="D67" t="str">
        <f t="array" ref="D67">IF(ROWS(D$2:D67)&lt;=E$2,INDEX(A$2:A$200,SMALL(IF(C$2:C$200="",ROW(C$2:C$200)-ROW(C$2)+1),ROWS(C$2:C67))),"")</f>
        <v/>
      </c>
    </row>
    <row r="68" spans="1:4" x14ac:dyDescent="0.25">
      <c r="A68" t="str">
        <f t="array" ref="A68">IFERROR(INDEX(Tabel5[Navn],SMALL(IF(Tabel5[Klubnavn]='Holdkort 7-mands Serien'!$L$5,ROW(Tabel5[Klubnavn])-1),ROW($A67))),"")</f>
        <v/>
      </c>
      <c r="B68" t="str">
        <f t="array" ref="B68">IFERROR(INDEX(Tabel5[Spiller-Id],SMALL(IF(Tabel5[Klubnavn]='Holdkort 7-mands Serien'!$L$5,ROW(Tabel5[Klubnavn])-1),ROW($A67))),"")</f>
        <v/>
      </c>
      <c r="C68" t="str">
        <f t="array" ref="C68">IF(OR('Holdkort 7-mands Serien'!$H$13:'Holdkort 7-mands Serien'!$H$35=A68),A68,"")</f>
        <v/>
      </c>
      <c r="D68" t="str">
        <f t="array" ref="D68">IF(ROWS(D$2:D68)&lt;=E$2,INDEX(A$2:A$200,SMALL(IF(C$2:C$200="",ROW(C$2:C$200)-ROW(C$2)+1),ROWS(C$2:C68))),"")</f>
        <v/>
      </c>
    </row>
    <row r="69" spans="1:4" x14ac:dyDescent="0.25">
      <c r="A69" t="str">
        <f t="array" ref="A69">IFERROR(INDEX(Tabel5[Navn],SMALL(IF(Tabel5[Klubnavn]='Holdkort 7-mands Serien'!$L$5,ROW(Tabel5[Klubnavn])-1),ROW($A68))),"")</f>
        <v/>
      </c>
      <c r="B69" t="str">
        <f t="array" ref="B69">IFERROR(INDEX(Tabel5[Spiller-Id],SMALL(IF(Tabel5[Klubnavn]='Holdkort 7-mands Serien'!$L$5,ROW(Tabel5[Klubnavn])-1),ROW($A68))),"")</f>
        <v/>
      </c>
      <c r="C69" t="str">
        <f t="array" ref="C69">IF(OR('Holdkort 7-mands Serien'!$H$13:'Holdkort 7-mands Serien'!$H$35=A69),A69,"")</f>
        <v/>
      </c>
      <c r="D69" t="str">
        <f t="array" ref="D69">IF(ROWS(D$2:D69)&lt;=E$2,INDEX(A$2:A$200,SMALL(IF(C$2:C$200="",ROW(C$2:C$200)-ROW(C$2)+1),ROWS(C$2:C69))),"")</f>
        <v/>
      </c>
    </row>
    <row r="70" spans="1:4" x14ac:dyDescent="0.25">
      <c r="A70" t="str">
        <f t="array" ref="A70">IFERROR(INDEX(Tabel5[Navn],SMALL(IF(Tabel5[Klubnavn]='Holdkort 7-mands Serien'!$L$5,ROW(Tabel5[Klubnavn])-1),ROW($A69))),"")</f>
        <v/>
      </c>
      <c r="B70" t="str">
        <f t="array" ref="B70">IFERROR(INDEX(Tabel5[Spiller-Id],SMALL(IF(Tabel5[Klubnavn]='Holdkort 7-mands Serien'!$L$5,ROW(Tabel5[Klubnavn])-1),ROW($A69))),"")</f>
        <v/>
      </c>
      <c r="C70" t="str">
        <f t="array" ref="C70">IF(OR('Holdkort 7-mands Serien'!$H$13:'Holdkort 7-mands Serien'!$H$35=A70),A70,"")</f>
        <v/>
      </c>
      <c r="D70" t="str">
        <f t="array" ref="D70">IF(ROWS(D$2:D70)&lt;=E$2,INDEX(A$2:A$200,SMALL(IF(C$2:C$200="",ROW(C$2:C$200)-ROW(C$2)+1),ROWS(C$2:C70))),"")</f>
        <v/>
      </c>
    </row>
    <row r="71" spans="1:4" x14ac:dyDescent="0.25">
      <c r="A71" t="str">
        <f t="array" ref="A71">IFERROR(INDEX(Tabel5[Navn],SMALL(IF(Tabel5[Klubnavn]='Holdkort 7-mands Serien'!$L$5,ROW(Tabel5[Klubnavn])-1),ROW($A70))),"")</f>
        <v/>
      </c>
      <c r="B71" t="str">
        <f t="array" ref="B71">IFERROR(INDEX(Tabel5[Spiller-Id],SMALL(IF(Tabel5[Klubnavn]='Holdkort 7-mands Serien'!$L$5,ROW(Tabel5[Klubnavn])-1),ROW($A70))),"")</f>
        <v/>
      </c>
      <c r="C71" t="str">
        <f t="array" ref="C71">IF(OR('Holdkort 7-mands Serien'!$H$13:'Holdkort 7-mands Serien'!$H$35=A71),A71,"")</f>
        <v/>
      </c>
      <c r="D71" t="str">
        <f t="array" ref="D71">IF(ROWS(D$2:D71)&lt;=E$2,INDEX(A$2:A$200,SMALL(IF(C$2:C$200="",ROW(C$2:C$200)-ROW(C$2)+1),ROWS(C$2:C71))),"")</f>
        <v/>
      </c>
    </row>
    <row r="72" spans="1:4" x14ac:dyDescent="0.25">
      <c r="A72" t="str">
        <f t="array" ref="A72">IFERROR(INDEX(Tabel5[Navn],SMALL(IF(Tabel5[Klubnavn]='Holdkort 7-mands Serien'!$L$5,ROW(Tabel5[Klubnavn])-1),ROW($A71))),"")</f>
        <v/>
      </c>
      <c r="B72" t="str">
        <f t="array" ref="B72">IFERROR(INDEX(Tabel5[Spiller-Id],SMALL(IF(Tabel5[Klubnavn]='Holdkort 7-mands Serien'!$L$5,ROW(Tabel5[Klubnavn])-1),ROW($A71))),"")</f>
        <v/>
      </c>
      <c r="C72" t="str">
        <f t="array" ref="C72">IF(OR('Holdkort 7-mands Serien'!$H$13:'Holdkort 7-mands Serien'!$H$35=A72),A72,"")</f>
        <v/>
      </c>
      <c r="D72" t="str">
        <f t="array" ref="D72">IF(ROWS(D$2:D72)&lt;=E$2,INDEX(A$2:A$200,SMALL(IF(C$2:C$200="",ROW(C$2:C$200)-ROW(C$2)+1),ROWS(C$2:C72))),"")</f>
        <v/>
      </c>
    </row>
    <row r="73" spans="1:4" x14ac:dyDescent="0.25">
      <c r="A73" t="str">
        <f t="array" ref="A73">IFERROR(INDEX(Tabel5[Navn],SMALL(IF(Tabel5[Klubnavn]='Holdkort 7-mands Serien'!$L$5,ROW(Tabel5[Klubnavn])-1),ROW($A72))),"")</f>
        <v/>
      </c>
      <c r="B73" t="str">
        <f t="array" ref="B73">IFERROR(INDEX(Tabel5[Spiller-Id],SMALL(IF(Tabel5[Klubnavn]='Holdkort 7-mands Serien'!$L$5,ROW(Tabel5[Klubnavn])-1),ROW($A72))),"")</f>
        <v/>
      </c>
      <c r="C73" t="str">
        <f t="array" ref="C73">IF(OR('Holdkort 7-mands Serien'!$H$13:'Holdkort 7-mands Serien'!$H$35=A73),A73,"")</f>
        <v/>
      </c>
      <c r="D73" t="str">
        <f t="array" ref="D73">IF(ROWS(D$2:D73)&lt;=E$2,INDEX(A$2:A$200,SMALL(IF(C$2:C$200="",ROW(C$2:C$200)-ROW(C$2)+1),ROWS(C$2:C73))),"")</f>
        <v/>
      </c>
    </row>
    <row r="74" spans="1:4" x14ac:dyDescent="0.25">
      <c r="A74" t="str">
        <f t="array" ref="A74">IFERROR(INDEX(Tabel5[Navn],SMALL(IF(Tabel5[Klubnavn]='Holdkort 7-mands Serien'!$L$5,ROW(Tabel5[Klubnavn])-1),ROW($A73))),"")</f>
        <v/>
      </c>
      <c r="B74" t="str">
        <f t="array" ref="B74">IFERROR(INDEX(Tabel5[Spiller-Id],SMALL(IF(Tabel5[Klubnavn]='Holdkort 7-mands Serien'!$L$5,ROW(Tabel5[Klubnavn])-1),ROW($A73))),"")</f>
        <v/>
      </c>
      <c r="C74" t="str">
        <f t="array" ref="C74">IF(OR('Holdkort 7-mands Serien'!$H$13:'Holdkort 7-mands Serien'!$H$35=A74),A74,"")</f>
        <v/>
      </c>
      <c r="D74" t="str">
        <f t="array" ref="D74">IF(ROWS(D$2:D74)&lt;=E$2,INDEX(A$2:A$200,SMALL(IF(C$2:C$200="",ROW(C$2:C$200)-ROW(C$2)+1),ROWS(C$2:C74))),"")</f>
        <v/>
      </c>
    </row>
    <row r="75" spans="1:4" x14ac:dyDescent="0.25">
      <c r="A75" t="str">
        <f t="array" ref="A75">IFERROR(INDEX(Tabel5[Navn],SMALL(IF(Tabel5[Klubnavn]='Holdkort 7-mands Serien'!$L$5,ROW(Tabel5[Klubnavn])-1),ROW($A74))),"")</f>
        <v/>
      </c>
      <c r="B75" t="str">
        <f t="array" ref="B75">IFERROR(INDEX(Tabel5[Spiller-Id],SMALL(IF(Tabel5[Klubnavn]='Holdkort 7-mands Serien'!$L$5,ROW(Tabel5[Klubnavn])-1),ROW($A74))),"")</f>
        <v/>
      </c>
      <c r="C75" t="str">
        <f t="array" ref="C75">IF(OR('Holdkort 7-mands Serien'!$H$13:'Holdkort 7-mands Serien'!$H$35=A75),A75,"")</f>
        <v/>
      </c>
      <c r="D75" t="str">
        <f t="array" ref="D75">IF(ROWS(D$2:D75)&lt;=E$2,INDEX(A$2:A$200,SMALL(IF(C$2:C$200="",ROW(C$2:C$200)-ROW(C$2)+1),ROWS(C$2:C75))),"")</f>
        <v/>
      </c>
    </row>
    <row r="76" spans="1:4" x14ac:dyDescent="0.25">
      <c r="A76" t="str">
        <f t="array" ref="A76">IFERROR(INDEX(Tabel5[Navn],SMALL(IF(Tabel5[Klubnavn]='Holdkort 7-mands Serien'!$L$5,ROW(Tabel5[Klubnavn])-1),ROW($A75))),"")</f>
        <v/>
      </c>
      <c r="B76" t="str">
        <f t="array" ref="B76">IFERROR(INDEX(Tabel5[Spiller-Id],SMALL(IF(Tabel5[Klubnavn]='Holdkort 7-mands Serien'!$L$5,ROW(Tabel5[Klubnavn])-1),ROW($A75))),"")</f>
        <v/>
      </c>
      <c r="C76" t="str">
        <f t="array" ref="C76">IF(OR('Holdkort 7-mands Serien'!$H$13:'Holdkort 7-mands Serien'!$H$35=A76),A76,"")</f>
        <v/>
      </c>
      <c r="D76" t="str">
        <f t="array" ref="D76">IF(ROWS(D$2:D76)&lt;=E$2,INDEX(A$2:A$200,SMALL(IF(C$2:C$200="",ROW(C$2:C$200)-ROW(C$2)+1),ROWS(C$2:C76))),"")</f>
        <v/>
      </c>
    </row>
    <row r="77" spans="1:4" x14ac:dyDescent="0.25">
      <c r="A77" t="str">
        <f t="array" ref="A77">IFERROR(INDEX(Tabel5[Navn],SMALL(IF(Tabel5[Klubnavn]='Holdkort 7-mands Serien'!$L$5,ROW(Tabel5[Klubnavn])-1),ROW($A76))),"")</f>
        <v/>
      </c>
      <c r="B77" t="str">
        <f t="array" ref="B77">IFERROR(INDEX(Tabel5[Spiller-Id],SMALL(IF(Tabel5[Klubnavn]='Holdkort 7-mands Serien'!$L$5,ROW(Tabel5[Klubnavn])-1),ROW($A76))),"")</f>
        <v/>
      </c>
      <c r="C77" t="str">
        <f t="array" ref="C77">IF(OR('Holdkort 7-mands Serien'!$H$13:'Holdkort 7-mands Serien'!$H$35=A77),A77,"")</f>
        <v/>
      </c>
      <c r="D77" t="str">
        <f t="array" ref="D77">IF(ROWS(D$2:D77)&lt;=E$2,INDEX(A$2:A$200,SMALL(IF(C$2:C$200="",ROW(C$2:C$200)-ROW(C$2)+1),ROWS(C$2:C77))),"")</f>
        <v/>
      </c>
    </row>
    <row r="78" spans="1:4" x14ac:dyDescent="0.25">
      <c r="A78" t="str">
        <f t="array" ref="A78">IFERROR(INDEX(Tabel5[Navn],SMALL(IF(Tabel5[Klubnavn]='Holdkort 7-mands Serien'!$L$5,ROW(Tabel5[Klubnavn])-1),ROW($A77))),"")</f>
        <v/>
      </c>
      <c r="B78" t="str">
        <f t="array" ref="B78">IFERROR(INDEX(Tabel5[Spiller-Id],SMALL(IF(Tabel5[Klubnavn]='Holdkort 7-mands Serien'!$L$5,ROW(Tabel5[Klubnavn])-1),ROW($A77))),"")</f>
        <v/>
      </c>
      <c r="C78" t="str">
        <f t="array" ref="C78">IF(OR('Holdkort 7-mands Serien'!$H$13:'Holdkort 7-mands Serien'!$H$35=A78),A78,"")</f>
        <v/>
      </c>
      <c r="D78" t="str">
        <f t="array" ref="D78">IF(ROWS(D$2:D78)&lt;=E$2,INDEX(A$2:A$200,SMALL(IF(C$2:C$200="",ROW(C$2:C$200)-ROW(C$2)+1),ROWS(C$2:C78))),"")</f>
        <v/>
      </c>
    </row>
    <row r="79" spans="1:4" x14ac:dyDescent="0.25">
      <c r="A79" t="str">
        <f t="array" ref="A79">IFERROR(INDEX(Tabel5[Navn],SMALL(IF(Tabel5[Klubnavn]='Holdkort 7-mands Serien'!$L$5,ROW(Tabel5[Klubnavn])-1),ROW($A78))),"")</f>
        <v/>
      </c>
      <c r="B79" t="str">
        <f t="array" ref="B79">IFERROR(INDEX(Tabel5[Spiller-Id],SMALL(IF(Tabel5[Klubnavn]='Holdkort 7-mands Serien'!$L$5,ROW(Tabel5[Klubnavn])-1),ROW($A78))),"")</f>
        <v/>
      </c>
      <c r="C79" t="str">
        <f t="array" ref="C79">IF(OR('Holdkort 7-mands Serien'!$H$13:'Holdkort 7-mands Serien'!$H$35=A79),A79,"")</f>
        <v/>
      </c>
      <c r="D79" t="str">
        <f t="array" ref="D79">IF(ROWS(D$2:D79)&lt;=E$2,INDEX(A$2:A$200,SMALL(IF(C$2:C$200="",ROW(C$2:C$200)-ROW(C$2)+1),ROWS(C$2:C79))),"")</f>
        <v/>
      </c>
    </row>
    <row r="80" spans="1:4" x14ac:dyDescent="0.25">
      <c r="A80" t="str">
        <f t="array" ref="A80">IFERROR(INDEX(Tabel5[Navn],SMALL(IF(Tabel5[Klubnavn]='Holdkort 7-mands Serien'!$L$5,ROW(Tabel5[Klubnavn])-1),ROW($A79))),"")</f>
        <v/>
      </c>
      <c r="B80" t="str">
        <f t="array" ref="B80">IFERROR(INDEX(Tabel5[Spiller-Id],SMALL(IF(Tabel5[Klubnavn]='Holdkort 7-mands Serien'!$L$5,ROW(Tabel5[Klubnavn])-1),ROW($A79))),"")</f>
        <v/>
      </c>
      <c r="C80" t="str">
        <f t="array" ref="C80">IF(OR('Holdkort 7-mands Serien'!$H$13:'Holdkort 7-mands Serien'!$H$35=A80),A80,"")</f>
        <v/>
      </c>
      <c r="D80" t="str">
        <f t="array" ref="D80">IF(ROWS(D$2:D80)&lt;=E$2,INDEX(A$2:A$200,SMALL(IF(C$2:C$200="",ROW(C$2:C$200)-ROW(C$2)+1),ROWS(C$2:C80))),"")</f>
        <v/>
      </c>
    </row>
    <row r="81" spans="1:4" x14ac:dyDescent="0.25">
      <c r="A81" t="str">
        <f t="array" ref="A81">IFERROR(INDEX(Tabel5[Navn],SMALL(IF(Tabel5[Klubnavn]='Holdkort 7-mands Serien'!$L$5,ROW(Tabel5[Klubnavn])-1),ROW($A80))),"")</f>
        <v/>
      </c>
      <c r="B81" t="str">
        <f t="array" ref="B81">IFERROR(INDEX(Tabel5[Spiller-Id],SMALL(IF(Tabel5[Klubnavn]='Holdkort 7-mands Serien'!$L$5,ROW(Tabel5[Klubnavn])-1),ROW($A80))),"")</f>
        <v/>
      </c>
      <c r="C81" t="str">
        <f t="array" ref="C81">IF(OR('Holdkort 7-mands Serien'!$H$13:'Holdkort 7-mands Serien'!$H$35=A81),A81,"")</f>
        <v/>
      </c>
      <c r="D81" t="str">
        <f t="array" ref="D81">IF(ROWS(D$2:D81)&lt;=E$2,INDEX(A$2:A$200,SMALL(IF(C$2:C$200="",ROW(C$2:C$200)-ROW(C$2)+1),ROWS(C$2:C81))),"")</f>
        <v/>
      </c>
    </row>
    <row r="82" spans="1:4" x14ac:dyDescent="0.25">
      <c r="A82" t="str">
        <f t="array" ref="A82">IFERROR(INDEX(Tabel5[Navn],SMALL(IF(Tabel5[Klubnavn]='Holdkort 7-mands Serien'!$L$5,ROW(Tabel5[Klubnavn])-1),ROW($A81))),"")</f>
        <v/>
      </c>
      <c r="B82" t="str">
        <f t="array" ref="B82">IFERROR(INDEX(Tabel5[Spiller-Id],SMALL(IF(Tabel5[Klubnavn]='Holdkort 7-mands Serien'!$L$5,ROW(Tabel5[Klubnavn])-1),ROW($A81))),"")</f>
        <v/>
      </c>
      <c r="C82" t="str">
        <f t="array" ref="C82">IF(OR('Holdkort 7-mands Serien'!$H$13:'Holdkort 7-mands Serien'!$H$35=A82),A82,"")</f>
        <v/>
      </c>
      <c r="D82" t="str">
        <f t="array" ref="D82">IF(ROWS(D$2:D82)&lt;=E$2,INDEX(A$2:A$200,SMALL(IF(C$2:C$200="",ROW(C$2:C$200)-ROW(C$2)+1),ROWS(C$2:C82))),"")</f>
        <v/>
      </c>
    </row>
    <row r="83" spans="1:4" x14ac:dyDescent="0.25">
      <c r="A83" t="str">
        <f t="array" ref="A83">IFERROR(INDEX(Tabel5[Navn],SMALL(IF(Tabel5[Klubnavn]='Holdkort 7-mands Serien'!$L$5,ROW(Tabel5[Klubnavn])-1),ROW($A82))),"")</f>
        <v/>
      </c>
      <c r="B83" t="str">
        <f t="array" ref="B83">IFERROR(INDEX(Tabel5[Spiller-Id],SMALL(IF(Tabel5[Klubnavn]='Holdkort 7-mands Serien'!$L$5,ROW(Tabel5[Klubnavn])-1),ROW($A82))),"")</f>
        <v/>
      </c>
      <c r="C83" t="str">
        <f t="array" ref="C83">IF(OR('Holdkort 7-mands Serien'!$H$13:'Holdkort 7-mands Serien'!$H$35=A83),A83,"")</f>
        <v/>
      </c>
      <c r="D83" t="str">
        <f t="array" ref="D83">IF(ROWS(D$2:D83)&lt;=E$2,INDEX(A$2:A$200,SMALL(IF(C$2:C$200="",ROW(C$2:C$200)-ROW(C$2)+1),ROWS(C$2:C83))),"")</f>
        <v/>
      </c>
    </row>
    <row r="84" spans="1:4" x14ac:dyDescent="0.25">
      <c r="A84" t="str">
        <f t="array" ref="A84">IFERROR(INDEX(Tabel5[Navn],SMALL(IF(Tabel5[Klubnavn]='Holdkort 7-mands Serien'!$L$5,ROW(Tabel5[Klubnavn])-1),ROW($A83))),"")</f>
        <v/>
      </c>
      <c r="B84" t="str">
        <f t="array" ref="B84">IFERROR(INDEX(Tabel5[Spiller-Id],SMALL(IF(Tabel5[Klubnavn]='Holdkort 7-mands Serien'!$L$5,ROW(Tabel5[Klubnavn])-1),ROW($A83))),"")</f>
        <v/>
      </c>
      <c r="C84" t="str">
        <f t="array" ref="C84">IF(OR('Holdkort 7-mands Serien'!$H$13:'Holdkort 7-mands Serien'!$H$35=A84),A84,"")</f>
        <v/>
      </c>
      <c r="D84" t="str">
        <f t="array" ref="D84">IF(ROWS(D$2:D84)&lt;=E$2,INDEX(A$2:A$200,SMALL(IF(C$2:C$200="",ROW(C$2:C$200)-ROW(C$2)+1),ROWS(C$2:C84))),"")</f>
        <v/>
      </c>
    </row>
    <row r="85" spans="1:4" x14ac:dyDescent="0.25">
      <c r="A85" t="str">
        <f t="array" ref="A85">IFERROR(INDEX(Tabel5[Navn],SMALL(IF(Tabel5[Klubnavn]='Holdkort 7-mands Serien'!$L$5,ROW(Tabel5[Klubnavn])-1),ROW($A84))),"")</f>
        <v/>
      </c>
      <c r="B85" t="str">
        <f t="array" ref="B85">IFERROR(INDEX(Tabel5[Spiller-Id],SMALL(IF(Tabel5[Klubnavn]='Holdkort 7-mands Serien'!$L$5,ROW(Tabel5[Klubnavn])-1),ROW($A84))),"")</f>
        <v/>
      </c>
      <c r="C85" t="str">
        <f t="array" ref="C85">IF(OR('Holdkort 7-mands Serien'!$H$13:'Holdkort 7-mands Serien'!$H$35=A85),A85,"")</f>
        <v/>
      </c>
      <c r="D85" t="str">
        <f t="array" ref="D85">IF(ROWS(D$2:D85)&lt;=E$2,INDEX(A$2:A$200,SMALL(IF(C$2:C$200="",ROW(C$2:C$200)-ROW(C$2)+1),ROWS(C$2:C85))),"")</f>
        <v/>
      </c>
    </row>
    <row r="86" spans="1:4" x14ac:dyDescent="0.25">
      <c r="A86" t="str">
        <f t="array" ref="A86">IFERROR(INDEX(Tabel5[Navn],SMALL(IF(Tabel5[Klubnavn]='Holdkort 7-mands Serien'!$L$5,ROW(Tabel5[Klubnavn])-1),ROW($A85))),"")</f>
        <v/>
      </c>
      <c r="B86" t="str">
        <f t="array" ref="B86">IFERROR(INDEX(Tabel5[Spiller-Id],SMALL(IF(Tabel5[Klubnavn]='Holdkort 7-mands Serien'!$L$5,ROW(Tabel5[Klubnavn])-1),ROW($A85))),"")</f>
        <v/>
      </c>
      <c r="C86" t="str">
        <f t="array" ref="C86">IF(OR('Holdkort 7-mands Serien'!$H$13:'Holdkort 7-mands Serien'!$H$35=A86),A86,"")</f>
        <v/>
      </c>
      <c r="D86" t="str">
        <f t="array" ref="D86">IF(ROWS(D$2:D86)&lt;=E$2,INDEX(A$2:A$200,SMALL(IF(C$2:C$200="",ROW(C$2:C$200)-ROW(C$2)+1),ROWS(C$2:C86))),"")</f>
        <v/>
      </c>
    </row>
    <row r="87" spans="1:4" x14ac:dyDescent="0.25">
      <c r="A87" t="str">
        <f t="array" ref="A87">IFERROR(INDEX(Tabel5[Navn],SMALL(IF(Tabel5[Klubnavn]='Holdkort 7-mands Serien'!$L$5,ROW(Tabel5[Klubnavn])-1),ROW($A86))),"")</f>
        <v/>
      </c>
      <c r="B87" t="str">
        <f t="array" ref="B87">IFERROR(INDEX(Tabel5[Spiller-Id],SMALL(IF(Tabel5[Klubnavn]='Holdkort 7-mands Serien'!$L$5,ROW(Tabel5[Klubnavn])-1),ROW($A86))),"")</f>
        <v/>
      </c>
      <c r="C87" t="str">
        <f t="array" ref="C87">IF(OR('Holdkort 7-mands Serien'!$H$13:'Holdkort 7-mands Serien'!$H$35=A87),A87,"")</f>
        <v/>
      </c>
      <c r="D87" t="str">
        <f t="array" ref="D87">IF(ROWS(D$2:D87)&lt;=E$2,INDEX(A$2:A$200,SMALL(IF(C$2:C$200="",ROW(C$2:C$200)-ROW(C$2)+1),ROWS(C$2:C87))),"")</f>
        <v/>
      </c>
    </row>
    <row r="88" spans="1:4" x14ac:dyDescent="0.25">
      <c r="A88" t="str">
        <f t="array" ref="A88">IFERROR(INDEX(Tabel5[Navn],SMALL(IF(Tabel5[Klubnavn]='Holdkort 7-mands Serien'!$L$5,ROW(Tabel5[Klubnavn])-1),ROW($A87))),"")</f>
        <v/>
      </c>
      <c r="B88" t="str">
        <f t="array" ref="B88">IFERROR(INDEX(Tabel5[Spiller-Id],SMALL(IF(Tabel5[Klubnavn]='Holdkort 7-mands Serien'!$L$5,ROW(Tabel5[Klubnavn])-1),ROW($A87))),"")</f>
        <v/>
      </c>
      <c r="C88" t="str">
        <f t="array" ref="C88">IF(OR('Holdkort 7-mands Serien'!$H$13:'Holdkort 7-mands Serien'!$H$35=A88),A88,"")</f>
        <v/>
      </c>
      <c r="D88" t="str">
        <f t="array" ref="D88">IF(ROWS(D$2:D88)&lt;=E$2,INDEX(A$2:A$200,SMALL(IF(C$2:C$200="",ROW(C$2:C$200)-ROW(C$2)+1),ROWS(C$2:C88))),"")</f>
        <v/>
      </c>
    </row>
    <row r="89" spans="1:4" x14ac:dyDescent="0.25">
      <c r="A89" t="str">
        <f t="array" ref="A89">IFERROR(INDEX(Tabel5[Navn],SMALL(IF(Tabel5[Klubnavn]='Holdkort 7-mands Serien'!$L$5,ROW(Tabel5[Klubnavn])-1),ROW($A88))),"")</f>
        <v/>
      </c>
      <c r="B89" t="str">
        <f t="array" ref="B89">IFERROR(INDEX(Tabel5[Spiller-Id],SMALL(IF(Tabel5[Klubnavn]='Holdkort 7-mands Serien'!$L$5,ROW(Tabel5[Klubnavn])-1),ROW($A88))),"")</f>
        <v/>
      </c>
      <c r="C89" t="str">
        <f t="array" ref="C89">IF(OR('Holdkort 7-mands Serien'!$H$13:'Holdkort 7-mands Serien'!$H$35=A89),A89,"")</f>
        <v/>
      </c>
      <c r="D89" t="str">
        <f t="array" ref="D89">IF(ROWS(D$2:D89)&lt;=E$2,INDEX(A$2:A$200,SMALL(IF(C$2:C$200="",ROW(C$2:C$200)-ROW(C$2)+1),ROWS(C$2:C89))),"")</f>
        <v/>
      </c>
    </row>
    <row r="90" spans="1:4" x14ac:dyDescent="0.25">
      <c r="A90" t="str">
        <f t="array" ref="A90">IFERROR(INDEX(Tabel5[Navn],SMALL(IF(Tabel5[Klubnavn]='Holdkort 7-mands Serien'!$L$5,ROW(Tabel5[Klubnavn])-1),ROW($A89))),"")</f>
        <v/>
      </c>
      <c r="B90" t="str">
        <f t="array" ref="B90">IFERROR(INDEX(Tabel5[Spiller-Id],SMALL(IF(Tabel5[Klubnavn]='Holdkort 7-mands Serien'!$L$5,ROW(Tabel5[Klubnavn])-1),ROW($A89))),"")</f>
        <v/>
      </c>
      <c r="C90" t="str">
        <f t="array" ref="C90">IF(OR('Holdkort 7-mands Serien'!$H$13:'Holdkort 7-mands Serien'!$H$35=A90),A90,"")</f>
        <v/>
      </c>
      <c r="D90" t="str">
        <f t="array" ref="D90">IF(ROWS(D$2:D90)&lt;=E$2,INDEX(A$2:A$200,SMALL(IF(C$2:C$200="",ROW(C$2:C$200)-ROW(C$2)+1),ROWS(C$2:C90))),"")</f>
        <v/>
      </c>
    </row>
    <row r="91" spans="1:4" x14ac:dyDescent="0.25">
      <c r="A91" t="str">
        <f t="array" ref="A91">IFERROR(INDEX(Tabel5[Navn],SMALL(IF(Tabel5[Klubnavn]='Holdkort 7-mands Serien'!$L$5,ROW(Tabel5[Klubnavn])-1),ROW($A90))),"")</f>
        <v/>
      </c>
      <c r="B91" t="str">
        <f t="array" ref="B91">IFERROR(INDEX(Tabel5[Spiller-Id],SMALL(IF(Tabel5[Klubnavn]='Holdkort 7-mands Serien'!$L$5,ROW(Tabel5[Klubnavn])-1),ROW($A90))),"")</f>
        <v/>
      </c>
      <c r="C91" t="str">
        <f t="array" ref="C91">IF(OR('Holdkort 7-mands Serien'!$H$13:'Holdkort 7-mands Serien'!$H$35=A91),A91,"")</f>
        <v/>
      </c>
      <c r="D91" t="str">
        <f t="array" ref="D91">IF(ROWS(D$2:D91)&lt;=E$2,INDEX(A$2:A$200,SMALL(IF(C$2:C$200="",ROW(C$2:C$200)-ROW(C$2)+1),ROWS(C$2:C91))),"")</f>
        <v/>
      </c>
    </row>
    <row r="92" spans="1:4" x14ac:dyDescent="0.25">
      <c r="A92" t="str">
        <f t="array" ref="A92">IFERROR(INDEX(Tabel5[Navn],SMALL(IF(Tabel5[Klubnavn]='Holdkort 7-mands Serien'!$L$5,ROW(Tabel5[Klubnavn])-1),ROW($A91))),"")</f>
        <v/>
      </c>
      <c r="B92" t="str">
        <f t="array" ref="B92">IFERROR(INDEX(Tabel5[Spiller-Id],SMALL(IF(Tabel5[Klubnavn]='Holdkort 7-mands Serien'!$L$5,ROW(Tabel5[Klubnavn])-1),ROW($A91))),"")</f>
        <v/>
      </c>
      <c r="C92" t="str">
        <f t="array" ref="C92">IF(OR('Holdkort 7-mands Serien'!$H$13:'Holdkort 7-mands Serien'!$H$35=A92),A92,"")</f>
        <v/>
      </c>
      <c r="D92" t="str">
        <f t="array" ref="D92">IF(ROWS(D$2:D92)&lt;=E$2,INDEX(A$2:A$200,SMALL(IF(C$2:C$200="",ROW(C$2:C$200)-ROW(C$2)+1),ROWS(C$2:C92))),"")</f>
        <v/>
      </c>
    </row>
    <row r="93" spans="1:4" x14ac:dyDescent="0.25">
      <c r="A93" t="str">
        <f t="array" ref="A93">IFERROR(INDEX(Tabel5[Navn],SMALL(IF(Tabel5[Klubnavn]='Holdkort 7-mands Serien'!$L$5,ROW(Tabel5[Klubnavn])-1),ROW($A92))),"")</f>
        <v/>
      </c>
      <c r="B93" t="str">
        <f t="array" ref="B93">IFERROR(INDEX(Tabel5[Spiller-Id],SMALL(IF(Tabel5[Klubnavn]='Holdkort 7-mands Serien'!$L$5,ROW(Tabel5[Klubnavn])-1),ROW($A92))),"")</f>
        <v/>
      </c>
      <c r="C93" t="str">
        <f t="array" ref="C93">IF(OR('Holdkort 7-mands Serien'!$H$13:'Holdkort 7-mands Serien'!$H$35=A93),A93,"")</f>
        <v/>
      </c>
      <c r="D93" t="str">
        <f t="array" ref="D93">IF(ROWS(D$2:D93)&lt;=E$2,INDEX(A$2:A$200,SMALL(IF(C$2:C$200="",ROW(C$2:C$200)-ROW(C$2)+1),ROWS(C$2:C93))),"")</f>
        <v/>
      </c>
    </row>
    <row r="94" spans="1:4" x14ac:dyDescent="0.25">
      <c r="A94" t="str">
        <f t="array" ref="A94">IFERROR(INDEX(Tabel5[Navn],SMALL(IF(Tabel5[Klubnavn]='Holdkort 7-mands Serien'!$L$5,ROW(Tabel5[Klubnavn])-1),ROW($A93))),"")</f>
        <v/>
      </c>
      <c r="B94" t="str">
        <f t="array" ref="B94">IFERROR(INDEX(Tabel5[Spiller-Id],SMALL(IF(Tabel5[Klubnavn]='Holdkort 7-mands Serien'!$L$5,ROW(Tabel5[Klubnavn])-1),ROW($A93))),"")</f>
        <v/>
      </c>
      <c r="C94" t="str">
        <f t="array" ref="C94">IF(OR('Holdkort 7-mands Serien'!$H$13:'Holdkort 7-mands Serien'!$H$35=A94),A94,"")</f>
        <v/>
      </c>
      <c r="D94" t="str">
        <f t="array" ref="D94">IF(ROWS(D$2:D94)&lt;=E$2,INDEX(A$2:A$200,SMALL(IF(C$2:C$200="",ROW(C$2:C$200)-ROW(C$2)+1),ROWS(C$2:C94))),"")</f>
        <v/>
      </c>
    </row>
    <row r="95" spans="1:4" x14ac:dyDescent="0.25">
      <c r="A95" t="str">
        <f t="array" ref="A95">IFERROR(INDEX(Tabel5[Navn],SMALL(IF(Tabel5[Klubnavn]='Holdkort 7-mands Serien'!$L$5,ROW(Tabel5[Klubnavn])-1),ROW($A94))),"")</f>
        <v/>
      </c>
      <c r="B95" t="str">
        <f t="array" ref="B95">IFERROR(INDEX(Tabel5[Spiller-Id],SMALL(IF(Tabel5[Klubnavn]='Holdkort 7-mands Serien'!$L$5,ROW(Tabel5[Klubnavn])-1),ROW($A94))),"")</f>
        <v/>
      </c>
      <c r="C95" t="str">
        <f t="array" ref="C95">IF(OR('Holdkort 7-mands Serien'!$H$13:'Holdkort 7-mands Serien'!$H$35=A95),A95,"")</f>
        <v/>
      </c>
      <c r="D95" t="str">
        <f t="array" ref="D95">IF(ROWS(D$2:D95)&lt;=E$2,INDEX(A$2:A$200,SMALL(IF(C$2:C$200="",ROW(C$2:C$200)-ROW(C$2)+1),ROWS(C$2:C95))),"")</f>
        <v/>
      </c>
    </row>
    <row r="96" spans="1:4" x14ac:dyDescent="0.25">
      <c r="A96" t="str">
        <f t="array" ref="A96">IFERROR(INDEX(Tabel5[Navn],SMALL(IF(Tabel5[Klubnavn]='Holdkort 7-mands Serien'!$L$5,ROW(Tabel5[Klubnavn])-1),ROW($A95))),"")</f>
        <v/>
      </c>
      <c r="B96" t="str">
        <f t="array" ref="B96">IFERROR(INDEX(Tabel5[Spiller-Id],SMALL(IF(Tabel5[Klubnavn]='Holdkort 7-mands Serien'!$L$5,ROW(Tabel5[Klubnavn])-1),ROW($A95))),"")</f>
        <v/>
      </c>
      <c r="C96" t="str">
        <f t="array" ref="C96">IF(OR('Holdkort 7-mands Serien'!$H$13:'Holdkort 7-mands Serien'!$H$35=A96),A96,"")</f>
        <v/>
      </c>
      <c r="D96" t="str">
        <f t="array" ref="D96">IF(ROWS(D$2:D96)&lt;=E$2,INDEX(A$2:A$200,SMALL(IF(C$2:C$200="",ROW(C$2:C$200)-ROW(C$2)+1),ROWS(C$2:C96))),"")</f>
        <v/>
      </c>
    </row>
    <row r="97" spans="1:4" x14ac:dyDescent="0.25">
      <c r="A97" t="str">
        <f t="array" ref="A97">IFERROR(INDEX(Tabel5[Navn],SMALL(IF(Tabel5[Klubnavn]='Holdkort 7-mands Serien'!$L$5,ROW(Tabel5[Klubnavn])-1),ROW($A96))),"")</f>
        <v/>
      </c>
      <c r="B97" t="str">
        <f t="array" ref="B97">IFERROR(INDEX(Tabel5[Spiller-Id],SMALL(IF(Tabel5[Klubnavn]='Holdkort 7-mands Serien'!$L$5,ROW(Tabel5[Klubnavn])-1),ROW($A96))),"")</f>
        <v/>
      </c>
      <c r="C97" t="str">
        <f t="array" ref="C97">IF(OR('Holdkort 7-mands Serien'!$H$13:'Holdkort 7-mands Serien'!$H$35=A97),A97,"")</f>
        <v/>
      </c>
      <c r="D97" t="str">
        <f t="array" ref="D97">IF(ROWS(D$2:D97)&lt;=E$2,INDEX(A$2:A$200,SMALL(IF(C$2:C$200="",ROW(C$2:C$200)-ROW(C$2)+1),ROWS(C$2:C97))),"")</f>
        <v/>
      </c>
    </row>
    <row r="98" spans="1:4" x14ac:dyDescent="0.25">
      <c r="A98" t="str">
        <f t="array" ref="A98">IFERROR(INDEX(Tabel5[Navn],SMALL(IF(Tabel5[Klubnavn]='Holdkort 7-mands Serien'!$L$5,ROW(Tabel5[Klubnavn])-1),ROW($A97))),"")</f>
        <v/>
      </c>
      <c r="B98" t="str">
        <f t="array" ref="B98">IFERROR(INDEX(Tabel5[Spiller-Id],SMALL(IF(Tabel5[Klubnavn]='Holdkort 7-mands Serien'!$L$5,ROW(Tabel5[Klubnavn])-1),ROW($A97))),"")</f>
        <v/>
      </c>
      <c r="C98" t="str">
        <f t="array" ref="C98">IF(OR('Holdkort 7-mands Serien'!$H$13:'Holdkort 7-mands Serien'!$H$35=A98),A98,"")</f>
        <v/>
      </c>
      <c r="D98" t="str">
        <f t="array" ref="D98">IF(ROWS(D$2:D98)&lt;=E$2,INDEX(A$2:A$200,SMALL(IF(C$2:C$200="",ROW(C$2:C$200)-ROW(C$2)+1),ROWS(C$2:C98))),"")</f>
        <v/>
      </c>
    </row>
    <row r="99" spans="1:4" x14ac:dyDescent="0.25">
      <c r="A99" t="str">
        <f t="array" ref="A99">IFERROR(INDEX(Tabel5[Navn],SMALL(IF(Tabel5[Klubnavn]='Holdkort 7-mands Serien'!$L$5,ROW(Tabel5[Klubnavn])-1),ROW($A98))),"")</f>
        <v/>
      </c>
      <c r="B99" t="str">
        <f t="array" ref="B99">IFERROR(INDEX(Tabel5[Spiller-Id],SMALL(IF(Tabel5[Klubnavn]='Holdkort 7-mands Serien'!$L$5,ROW(Tabel5[Klubnavn])-1),ROW($A98))),"")</f>
        <v/>
      </c>
      <c r="C99" t="str">
        <f t="array" ref="C99">IF(OR('Holdkort 7-mands Serien'!$H$13:'Holdkort 7-mands Serien'!$H$35=A99),A99,"")</f>
        <v/>
      </c>
      <c r="D99" t="str">
        <f t="array" ref="D99">IF(ROWS(D$2:D99)&lt;=E$2,INDEX(A$2:A$200,SMALL(IF(C$2:C$200="",ROW(C$2:C$200)-ROW(C$2)+1),ROWS(C$2:C99))),"")</f>
        <v/>
      </c>
    </row>
    <row r="100" spans="1:4" x14ac:dyDescent="0.25">
      <c r="A100" t="str">
        <f t="array" ref="A100">IFERROR(INDEX(Tabel5[Navn],SMALL(IF(Tabel5[Klubnavn]='Holdkort 7-mands Serien'!$L$5,ROW(Tabel5[Klubnavn])-1),ROW($A99))),"")</f>
        <v/>
      </c>
      <c r="B100" t="str">
        <f t="array" ref="B100">IFERROR(INDEX(Tabel5[Spiller-Id],SMALL(IF(Tabel5[Klubnavn]='Holdkort 7-mands Serien'!$L$5,ROW(Tabel5[Klubnavn])-1),ROW($A99))),"")</f>
        <v/>
      </c>
      <c r="C100" t="str">
        <f t="array" ref="C100">IF(OR('Holdkort 7-mands Serien'!$H$13:'Holdkort 7-mands Serien'!$H$35=A100),A100,"")</f>
        <v/>
      </c>
      <c r="D100" t="str">
        <f t="array" ref="D100">IF(ROWS(D$2:D100)&lt;=E$2,INDEX(A$2:A$200,SMALL(IF(C$2:C$200="",ROW(C$2:C$200)-ROW(C$2)+1),ROWS(C$2:C100))),"")</f>
        <v/>
      </c>
    </row>
    <row r="101" spans="1:4" x14ac:dyDescent="0.25">
      <c r="A101" t="str">
        <f t="array" ref="A101">IFERROR(INDEX(Tabel5[Navn],SMALL(IF(Tabel5[Klubnavn]='Holdkort 7-mands Serien'!$L$5,ROW(Tabel5[Klubnavn])-1),ROW($A100))),"")</f>
        <v/>
      </c>
      <c r="B101" t="str">
        <f t="array" ref="B101">IFERROR(INDEX(Tabel5[Spiller-Id],SMALL(IF(Tabel5[Klubnavn]='Holdkort 7-mands Serien'!$L$5,ROW(Tabel5[Klubnavn])-1),ROW($A100))),"")</f>
        <v/>
      </c>
      <c r="C101" t="str">
        <f t="array" ref="C101">IF(OR('Holdkort 7-mands Serien'!$H$13:'Holdkort 7-mands Serien'!$H$35=A101),A101,"")</f>
        <v/>
      </c>
      <c r="D101" t="str">
        <f t="array" ref="D101">IF(ROWS(D$2:D101)&lt;=E$2,INDEX(A$2:A$200,SMALL(IF(C$2:C$200="",ROW(C$2:C$200)-ROW(C$2)+1),ROWS(C$2:C101))),"")</f>
        <v/>
      </c>
    </row>
    <row r="102" spans="1:4" x14ac:dyDescent="0.25">
      <c r="A102" t="str">
        <f t="array" ref="A102">IFERROR(INDEX(Tabel5[Navn],SMALL(IF(Tabel5[Klubnavn]='Holdkort 7-mands Serien'!$L$5,ROW(Tabel5[Klubnavn])-1),ROW($A101))),"")</f>
        <v/>
      </c>
      <c r="B102" t="str">
        <f t="array" ref="B102">IFERROR(INDEX(Tabel5[Spiller-Id],SMALL(IF(Tabel5[Klubnavn]='Holdkort 7-mands Serien'!$L$5,ROW(Tabel5[Klubnavn])-1),ROW($A101))),"")</f>
        <v/>
      </c>
      <c r="C102" t="str">
        <f t="array" ref="C102">IF(OR('Holdkort 7-mands Serien'!$H$13:'Holdkort 7-mands Serien'!$H$35=A102),A102,"")</f>
        <v/>
      </c>
      <c r="D102" t="str">
        <f t="array" ref="D102">IF(ROWS(D$2:D102)&lt;=E$2,INDEX(A$2:A$200,SMALL(IF(C$2:C$200="",ROW(C$2:C$200)-ROW(C$2)+1),ROWS(C$2:C102))),"")</f>
        <v/>
      </c>
    </row>
    <row r="103" spans="1:4" x14ac:dyDescent="0.25">
      <c r="A103" t="str">
        <f t="array" ref="A103">IFERROR(INDEX(Tabel5[Navn],SMALL(IF(Tabel5[Klubnavn]='Holdkort 7-mands Serien'!$L$5,ROW(Tabel5[Klubnavn])-1),ROW($A102))),"")</f>
        <v/>
      </c>
      <c r="B103" t="str">
        <f t="array" ref="B103">IFERROR(INDEX(Tabel5[Spiller-Id],SMALL(IF(Tabel5[Klubnavn]='Holdkort 7-mands Serien'!$L$5,ROW(Tabel5[Klubnavn])-1),ROW($A102))),"")</f>
        <v/>
      </c>
      <c r="C103" t="str">
        <f t="array" ref="C103">IF(OR('Holdkort 7-mands Serien'!$H$13:'Holdkort 7-mands Serien'!$H$35=A103),A103,"")</f>
        <v/>
      </c>
      <c r="D103" t="str">
        <f t="array" ref="D103">IF(ROWS(D$2:D103)&lt;=E$2,INDEX(A$2:A$200,SMALL(IF(C$2:C$200="",ROW(C$2:C$200)-ROW(C$2)+1),ROWS(C$2:C103))),"")</f>
        <v/>
      </c>
    </row>
    <row r="104" spans="1:4" x14ac:dyDescent="0.25">
      <c r="A104" t="str">
        <f t="array" ref="A104">IFERROR(INDEX(Tabel5[Navn],SMALL(IF(Tabel5[Klubnavn]='Holdkort 7-mands Serien'!$L$5,ROW(Tabel5[Klubnavn])-1),ROW($A103))),"")</f>
        <v/>
      </c>
      <c r="B104" t="str">
        <f t="array" ref="B104">IFERROR(INDEX(Tabel5[Spiller-Id],SMALL(IF(Tabel5[Klubnavn]='Holdkort 7-mands Serien'!$L$5,ROW(Tabel5[Klubnavn])-1),ROW($A103))),"")</f>
        <v/>
      </c>
      <c r="C104" t="str">
        <f t="array" ref="C104">IF(OR('Holdkort 7-mands Serien'!$H$13:'Holdkort 7-mands Serien'!$H$35=A104),A104,"")</f>
        <v/>
      </c>
      <c r="D104" t="str">
        <f t="array" ref="D104">IF(ROWS(D$2:D104)&lt;=E$2,INDEX(A$2:A$200,SMALL(IF(C$2:C$200="",ROW(C$2:C$200)-ROW(C$2)+1),ROWS(C$2:C104))),"")</f>
        <v/>
      </c>
    </row>
    <row r="105" spans="1:4" x14ac:dyDescent="0.25">
      <c r="A105" t="str">
        <f t="array" ref="A105">IFERROR(INDEX(Tabel5[Navn],SMALL(IF(Tabel5[Klubnavn]='Holdkort 7-mands Serien'!$L$5,ROW(Tabel5[Klubnavn])-1),ROW($A104))),"")</f>
        <v/>
      </c>
      <c r="B105" t="str">
        <f t="array" ref="B105">IFERROR(INDEX(Tabel5[Spiller-Id],SMALL(IF(Tabel5[Klubnavn]='Holdkort 7-mands Serien'!$L$5,ROW(Tabel5[Klubnavn])-1),ROW($A104))),"")</f>
        <v/>
      </c>
      <c r="C105" t="str">
        <f t="array" ref="C105">IF(OR('Holdkort 7-mands Serien'!$H$13:'Holdkort 7-mands Serien'!$H$35=A105),A105,"")</f>
        <v/>
      </c>
      <c r="D105" t="str">
        <f t="array" ref="D105">IF(ROWS(D$2:D105)&lt;=E$2,INDEX(A$2:A$200,SMALL(IF(C$2:C$200="",ROW(C$2:C$200)-ROW(C$2)+1),ROWS(C$2:C105))),"")</f>
        <v/>
      </c>
    </row>
    <row r="106" spans="1:4" x14ac:dyDescent="0.25">
      <c r="A106" t="str">
        <f t="array" ref="A106">IFERROR(INDEX(Tabel5[Navn],SMALL(IF(Tabel5[Klubnavn]='Holdkort 7-mands Serien'!$L$5,ROW(Tabel5[Klubnavn])-1),ROW($A105))),"")</f>
        <v/>
      </c>
      <c r="B106" t="str">
        <f t="array" ref="B106">IFERROR(INDEX(Tabel5[Spiller-Id],SMALL(IF(Tabel5[Klubnavn]='Holdkort 7-mands Serien'!$L$5,ROW(Tabel5[Klubnavn])-1),ROW($A105))),"")</f>
        <v/>
      </c>
      <c r="C106" t="str">
        <f t="array" ref="C106">IF(OR('Holdkort 7-mands Serien'!$H$13:'Holdkort 7-mands Serien'!$H$35=A106),A106,"")</f>
        <v/>
      </c>
      <c r="D106" t="str">
        <f t="array" ref="D106">IF(ROWS(D$2:D106)&lt;=E$2,INDEX(A$2:A$200,SMALL(IF(C$2:C$200="",ROW(C$2:C$200)-ROW(C$2)+1),ROWS(C$2:C106))),"")</f>
        <v/>
      </c>
    </row>
    <row r="107" spans="1:4" x14ac:dyDescent="0.25">
      <c r="A107" t="str">
        <f t="array" ref="A107">IFERROR(INDEX(Tabel5[Navn],SMALL(IF(Tabel5[Klubnavn]='Holdkort 7-mands Serien'!$L$5,ROW(Tabel5[Klubnavn])-1),ROW($A106))),"")</f>
        <v/>
      </c>
      <c r="B107" t="str">
        <f t="array" ref="B107">IFERROR(INDEX(Tabel5[Spiller-Id],SMALL(IF(Tabel5[Klubnavn]='Holdkort 7-mands Serien'!$L$5,ROW(Tabel5[Klubnavn])-1),ROW($A106))),"")</f>
        <v/>
      </c>
      <c r="C107" t="str">
        <f t="array" ref="C107">IF(OR('Holdkort 7-mands Serien'!$H$13:'Holdkort 7-mands Serien'!$H$35=A107),A107,"")</f>
        <v/>
      </c>
      <c r="D107" t="str">
        <f t="array" ref="D107">IF(ROWS(D$2:D107)&lt;=E$2,INDEX(A$2:A$200,SMALL(IF(C$2:C$200="",ROW(C$2:C$200)-ROW(C$2)+1),ROWS(C$2:C107))),"")</f>
        <v/>
      </c>
    </row>
    <row r="108" spans="1:4" x14ac:dyDescent="0.25">
      <c r="A108" t="str">
        <f t="array" ref="A108">IFERROR(INDEX(Tabel5[Navn],SMALL(IF(Tabel5[Klubnavn]='Holdkort 7-mands Serien'!$L$5,ROW(Tabel5[Klubnavn])-1),ROW($A107))),"")</f>
        <v/>
      </c>
      <c r="B108" t="str">
        <f t="array" ref="B108">IFERROR(INDEX(Tabel5[Spiller-Id],SMALL(IF(Tabel5[Klubnavn]='Holdkort 7-mands Serien'!$L$5,ROW(Tabel5[Klubnavn])-1),ROW($A107))),"")</f>
        <v/>
      </c>
      <c r="C108" t="str">
        <f t="array" ref="C108">IF(OR('Holdkort 7-mands Serien'!$H$13:'Holdkort 7-mands Serien'!$H$35=A108),A108,"")</f>
        <v/>
      </c>
      <c r="D108" t="str">
        <f t="array" ref="D108">IF(ROWS(D$2:D108)&lt;=E$2,INDEX(A$2:A$200,SMALL(IF(C$2:C$200="",ROW(C$2:C$200)-ROW(C$2)+1),ROWS(C$2:C108))),"")</f>
        <v/>
      </c>
    </row>
    <row r="109" spans="1:4" x14ac:dyDescent="0.25">
      <c r="A109" t="str">
        <f t="array" ref="A109">IFERROR(INDEX(Tabel5[Navn],SMALL(IF(Tabel5[Klubnavn]='Holdkort 7-mands Serien'!$L$5,ROW(Tabel5[Klubnavn])-1),ROW($A108))),"")</f>
        <v/>
      </c>
      <c r="B109" t="str">
        <f t="array" ref="B109">IFERROR(INDEX(Tabel5[Spiller-Id],SMALL(IF(Tabel5[Klubnavn]='Holdkort 7-mands Serien'!$L$5,ROW(Tabel5[Klubnavn])-1),ROW($A108))),"")</f>
        <v/>
      </c>
      <c r="C109" t="str">
        <f t="array" ref="C109">IF(OR('Holdkort 7-mands Serien'!$H$13:'Holdkort 7-mands Serien'!$H$35=A109),A109,"")</f>
        <v/>
      </c>
      <c r="D109" t="str">
        <f t="array" ref="D109">IF(ROWS(D$2:D109)&lt;=E$2,INDEX(A$2:A$200,SMALL(IF(C$2:C$200="",ROW(C$2:C$200)-ROW(C$2)+1),ROWS(C$2:C109))),"")</f>
        <v/>
      </c>
    </row>
    <row r="110" spans="1:4" x14ac:dyDescent="0.25">
      <c r="A110" t="str">
        <f t="array" ref="A110">IFERROR(INDEX(Tabel5[Navn],SMALL(IF(Tabel5[Klubnavn]='Holdkort 7-mands Serien'!$L$5,ROW(Tabel5[Klubnavn])-1),ROW($A109))),"")</f>
        <v/>
      </c>
      <c r="B110" t="str">
        <f t="array" ref="B110">IFERROR(INDEX(Tabel5[Spiller-Id],SMALL(IF(Tabel5[Klubnavn]='Holdkort 7-mands Serien'!$L$5,ROW(Tabel5[Klubnavn])-1),ROW($A109))),"")</f>
        <v/>
      </c>
      <c r="C110" t="str">
        <f t="array" ref="C110">IF(OR('Holdkort 7-mands Serien'!$H$13:'Holdkort 7-mands Serien'!$H$35=A110),A110,"")</f>
        <v/>
      </c>
      <c r="D110" t="str">
        <f t="array" ref="D110">IF(ROWS(D$2:D110)&lt;=E$2,INDEX(A$2:A$200,SMALL(IF(C$2:C$200="",ROW(C$2:C$200)-ROW(C$2)+1),ROWS(C$2:C110))),"")</f>
        <v/>
      </c>
    </row>
    <row r="111" spans="1:4" x14ac:dyDescent="0.25">
      <c r="A111" t="str">
        <f t="array" ref="A111">IFERROR(INDEX(Tabel5[Navn],SMALL(IF(Tabel5[Klubnavn]='Holdkort 7-mands Serien'!$L$5,ROW(Tabel5[Klubnavn])-1),ROW($A110))),"")</f>
        <v/>
      </c>
      <c r="B111" t="str">
        <f t="array" ref="B111">IFERROR(INDEX(Tabel5[Spiller-Id],SMALL(IF(Tabel5[Klubnavn]='Holdkort 7-mands Serien'!$L$5,ROW(Tabel5[Klubnavn])-1),ROW($A110))),"")</f>
        <v/>
      </c>
      <c r="C111" t="str">
        <f t="array" ref="C111">IF(OR('Holdkort 7-mands Serien'!$H$13:'Holdkort 7-mands Serien'!$H$35=A111),A111,"")</f>
        <v/>
      </c>
      <c r="D111" t="str">
        <f t="array" ref="D111">IF(ROWS(D$2:D111)&lt;=E$2,INDEX(A$2:A$200,SMALL(IF(C$2:C$200="",ROW(C$2:C$200)-ROW(C$2)+1),ROWS(C$2:C111))),"")</f>
        <v/>
      </c>
    </row>
    <row r="112" spans="1:4" x14ac:dyDescent="0.25">
      <c r="A112" t="str">
        <f t="array" ref="A112">IFERROR(INDEX(Tabel5[Navn],SMALL(IF(Tabel5[Klubnavn]='Holdkort 7-mands Serien'!$L$5,ROW(Tabel5[Klubnavn])-1),ROW($A111))),"")</f>
        <v/>
      </c>
      <c r="B112" t="str">
        <f t="array" ref="B112">IFERROR(INDEX(Tabel5[Spiller-Id],SMALL(IF(Tabel5[Klubnavn]='Holdkort 7-mands Serien'!$L$5,ROW(Tabel5[Klubnavn])-1),ROW($A111))),"")</f>
        <v/>
      </c>
      <c r="C112" t="str">
        <f t="array" ref="C112">IF(OR('Holdkort 7-mands Serien'!$H$13:'Holdkort 7-mands Serien'!$H$35=A112),A112,"")</f>
        <v/>
      </c>
      <c r="D112" t="str">
        <f t="array" ref="D112">IF(ROWS(D$2:D112)&lt;=E$2,INDEX(A$2:A$200,SMALL(IF(C$2:C$200="",ROW(C$2:C$200)-ROW(C$2)+1),ROWS(C$2:C112))),"")</f>
        <v/>
      </c>
    </row>
    <row r="113" spans="1:4" x14ac:dyDescent="0.25">
      <c r="A113" t="str">
        <f t="array" ref="A113">IFERROR(INDEX(Tabel5[Navn],SMALL(IF(Tabel5[Klubnavn]='Holdkort 7-mands Serien'!$L$5,ROW(Tabel5[Klubnavn])-1),ROW($A112))),"")</f>
        <v/>
      </c>
      <c r="B113" t="str">
        <f t="array" ref="B113">IFERROR(INDEX(Tabel5[Spiller-Id],SMALL(IF(Tabel5[Klubnavn]='Holdkort 7-mands Serien'!$L$5,ROW(Tabel5[Klubnavn])-1),ROW($A112))),"")</f>
        <v/>
      </c>
      <c r="C113" t="str">
        <f t="array" ref="C113">IF(OR('Holdkort 7-mands Serien'!$H$13:'Holdkort 7-mands Serien'!$H$35=A113),A113,"")</f>
        <v/>
      </c>
      <c r="D113" t="str">
        <f t="array" ref="D113">IF(ROWS(D$2:D113)&lt;=E$2,INDEX(A$2:A$200,SMALL(IF(C$2:C$200="",ROW(C$2:C$200)-ROW(C$2)+1),ROWS(C$2:C113))),"")</f>
        <v/>
      </c>
    </row>
    <row r="114" spans="1:4" x14ac:dyDescent="0.25">
      <c r="A114" t="str">
        <f t="array" ref="A114">IFERROR(INDEX(Tabel5[Navn],SMALL(IF(Tabel5[Klubnavn]='Holdkort 7-mands Serien'!$L$5,ROW(Tabel5[Klubnavn])-1),ROW($A113))),"")</f>
        <v/>
      </c>
      <c r="B114" t="str">
        <f t="array" ref="B114">IFERROR(INDEX(Tabel5[Spiller-Id],SMALL(IF(Tabel5[Klubnavn]='Holdkort 7-mands Serien'!$L$5,ROW(Tabel5[Klubnavn])-1),ROW($A113))),"")</f>
        <v/>
      </c>
      <c r="C114" t="str">
        <f t="array" ref="C114">IF(OR('Holdkort 7-mands Serien'!$H$13:'Holdkort 7-mands Serien'!$H$35=A114),A114,"")</f>
        <v/>
      </c>
      <c r="D114" t="str">
        <f t="array" ref="D114">IF(ROWS(D$2:D114)&lt;=E$2,INDEX(A$2:A$200,SMALL(IF(C$2:C$200="",ROW(C$2:C$200)-ROW(C$2)+1),ROWS(C$2:C114))),"")</f>
        <v/>
      </c>
    </row>
    <row r="115" spans="1:4" x14ac:dyDescent="0.25">
      <c r="A115" t="str">
        <f t="array" ref="A115">IFERROR(INDEX(Tabel5[Navn],SMALL(IF(Tabel5[Klubnavn]='Holdkort 7-mands Serien'!$L$5,ROW(Tabel5[Klubnavn])-1),ROW($A114))),"")</f>
        <v/>
      </c>
      <c r="B115" t="str">
        <f t="array" ref="B115">IFERROR(INDEX(Tabel5[Spiller-Id],SMALL(IF(Tabel5[Klubnavn]='Holdkort 7-mands Serien'!$L$5,ROW(Tabel5[Klubnavn])-1),ROW($A114))),"")</f>
        <v/>
      </c>
      <c r="C115" t="str">
        <f t="array" ref="C115">IF(OR('Holdkort 7-mands Serien'!$H$13:'Holdkort 7-mands Serien'!$H$35=A115),A115,"")</f>
        <v/>
      </c>
      <c r="D115" t="str">
        <f t="array" ref="D115">IF(ROWS(D$2:D115)&lt;=E$2,INDEX(A$2:A$200,SMALL(IF(C$2:C$200="",ROW(C$2:C$200)-ROW(C$2)+1),ROWS(C$2:C115))),"")</f>
        <v/>
      </c>
    </row>
    <row r="116" spans="1:4" x14ac:dyDescent="0.25">
      <c r="A116" t="str">
        <f t="array" ref="A116">IFERROR(INDEX(Tabel5[Navn],SMALL(IF(Tabel5[Klubnavn]='Holdkort 7-mands Serien'!$L$5,ROW(Tabel5[Klubnavn])-1),ROW($A115))),"")</f>
        <v/>
      </c>
      <c r="B116" t="str">
        <f t="array" ref="B116">IFERROR(INDEX(Tabel5[Spiller-Id],SMALL(IF(Tabel5[Klubnavn]='Holdkort 7-mands Serien'!$L$5,ROW(Tabel5[Klubnavn])-1),ROW($A115))),"")</f>
        <v/>
      </c>
      <c r="C116" t="str">
        <f t="array" ref="C116">IF(OR('Holdkort 7-mands Serien'!$H$13:'Holdkort 7-mands Serien'!$H$35=A116),A116,"")</f>
        <v/>
      </c>
      <c r="D116" t="str">
        <f t="array" ref="D116">IF(ROWS(D$2:D116)&lt;=E$2,INDEX(A$2:A$200,SMALL(IF(C$2:C$200="",ROW(C$2:C$200)-ROW(C$2)+1),ROWS(C$2:C116))),"")</f>
        <v/>
      </c>
    </row>
    <row r="117" spans="1:4" x14ac:dyDescent="0.25">
      <c r="A117" t="str">
        <f t="array" ref="A117">IFERROR(INDEX(Tabel5[Navn],SMALL(IF(Tabel5[Klubnavn]='Holdkort 7-mands Serien'!$L$5,ROW(Tabel5[Klubnavn])-1),ROW($A116))),"")</f>
        <v/>
      </c>
      <c r="B117" t="str">
        <f t="array" ref="B117">IFERROR(INDEX(Tabel5[Spiller-Id],SMALL(IF(Tabel5[Klubnavn]='Holdkort 7-mands Serien'!$L$5,ROW(Tabel5[Klubnavn])-1),ROW($A116))),"")</f>
        <v/>
      </c>
      <c r="C117" t="str">
        <f t="array" ref="C117">IF(OR('Holdkort 7-mands Serien'!$H$13:'Holdkort 7-mands Serien'!$H$35=A117),A117,"")</f>
        <v/>
      </c>
      <c r="D117" t="str">
        <f t="array" ref="D117">IF(ROWS(D$2:D117)&lt;=E$2,INDEX(A$2:A$200,SMALL(IF(C$2:C$200="",ROW(C$2:C$200)-ROW(C$2)+1),ROWS(C$2:C117))),"")</f>
        <v/>
      </c>
    </row>
    <row r="118" spans="1:4" x14ac:dyDescent="0.25">
      <c r="A118" t="str">
        <f t="array" ref="A118">IFERROR(INDEX(Tabel5[Navn],SMALL(IF(Tabel5[Klubnavn]='Holdkort 7-mands Serien'!$L$5,ROW(Tabel5[Klubnavn])-1),ROW($A117))),"")</f>
        <v/>
      </c>
      <c r="B118" t="str">
        <f t="array" ref="B118">IFERROR(INDEX(Tabel5[Spiller-Id],SMALL(IF(Tabel5[Klubnavn]='Holdkort 7-mands Serien'!$L$5,ROW(Tabel5[Klubnavn])-1),ROW($A117))),"")</f>
        <v/>
      </c>
      <c r="C118" t="str">
        <f t="array" ref="C118">IF(OR('Holdkort 7-mands Serien'!$H$13:'Holdkort 7-mands Serien'!$H$35=A118),A118,"")</f>
        <v/>
      </c>
      <c r="D118" t="str">
        <f t="array" ref="D118">IF(ROWS(D$2:D118)&lt;=E$2,INDEX(A$2:A$200,SMALL(IF(C$2:C$200="",ROW(C$2:C$200)-ROW(C$2)+1),ROWS(C$2:C118))),"")</f>
        <v/>
      </c>
    </row>
    <row r="119" spans="1:4" x14ac:dyDescent="0.25">
      <c r="A119" t="str">
        <f t="array" ref="A119">IFERROR(INDEX(Tabel5[Navn],SMALL(IF(Tabel5[Klubnavn]='Holdkort 7-mands Serien'!$L$5,ROW(Tabel5[Klubnavn])-1),ROW($A118))),"")</f>
        <v/>
      </c>
      <c r="B119" t="str">
        <f t="array" ref="B119">IFERROR(INDEX(Tabel5[Spiller-Id],SMALL(IF(Tabel5[Klubnavn]='Holdkort 7-mands Serien'!$L$5,ROW(Tabel5[Klubnavn])-1),ROW($A118))),"")</f>
        <v/>
      </c>
      <c r="C119" t="str">
        <f t="array" ref="C119">IF(OR('Holdkort 7-mands Serien'!$H$13:'Holdkort 7-mands Serien'!$H$35=A119),A119,"")</f>
        <v/>
      </c>
      <c r="D119" t="str">
        <f t="array" ref="D119">IF(ROWS(D$2:D119)&lt;=E$2,INDEX(A$2:A$200,SMALL(IF(C$2:C$200="",ROW(C$2:C$200)-ROW(C$2)+1),ROWS(C$2:C119))),"")</f>
        <v/>
      </c>
    </row>
    <row r="120" spans="1:4" x14ac:dyDescent="0.25">
      <c r="A120" t="str">
        <f t="array" ref="A120">IFERROR(INDEX(Tabel5[Navn],SMALL(IF(Tabel5[Klubnavn]='Holdkort 7-mands Serien'!$L$5,ROW(Tabel5[Klubnavn])-1),ROW($A119))),"")</f>
        <v/>
      </c>
      <c r="B120" t="str">
        <f t="array" ref="B120">IFERROR(INDEX(Tabel5[Spiller-Id],SMALL(IF(Tabel5[Klubnavn]='Holdkort 7-mands Serien'!$L$5,ROW(Tabel5[Klubnavn])-1),ROW($A119))),"")</f>
        <v/>
      </c>
      <c r="C120" t="str">
        <f t="array" ref="C120">IF(OR('Holdkort 7-mands Serien'!$H$13:'Holdkort 7-mands Serien'!$H$35=A120),A120,"")</f>
        <v/>
      </c>
      <c r="D120" t="str">
        <f t="array" ref="D120">IF(ROWS(D$2:D120)&lt;=E$2,INDEX(A$2:A$200,SMALL(IF(C$2:C$200="",ROW(C$2:C$200)-ROW(C$2)+1),ROWS(C$2:C120))),"")</f>
        <v/>
      </c>
    </row>
    <row r="121" spans="1:4" x14ac:dyDescent="0.25">
      <c r="A121" t="str">
        <f t="array" ref="A121">IFERROR(INDEX(Tabel5[Navn],SMALL(IF(Tabel5[Klubnavn]='Holdkort 7-mands Serien'!$L$5,ROW(Tabel5[Klubnavn])-1),ROW($A120))),"")</f>
        <v/>
      </c>
      <c r="B121" t="str">
        <f t="array" ref="B121">IFERROR(INDEX(Tabel5[Spiller-Id],SMALL(IF(Tabel5[Klubnavn]='Holdkort 7-mands Serien'!$L$5,ROW(Tabel5[Klubnavn])-1),ROW($A120))),"")</f>
        <v/>
      </c>
      <c r="C121" t="str">
        <f t="array" ref="C121">IF(OR('Holdkort 7-mands Serien'!$H$13:'Holdkort 7-mands Serien'!$H$35=A121),A121,"")</f>
        <v/>
      </c>
      <c r="D121" t="str">
        <f t="array" ref="D121">IF(ROWS(D$2:D121)&lt;=E$2,INDEX(A$2:A$200,SMALL(IF(C$2:C$200="",ROW(C$2:C$200)-ROW(C$2)+1),ROWS(C$2:C121))),"")</f>
        <v/>
      </c>
    </row>
    <row r="122" spans="1:4" x14ac:dyDescent="0.25">
      <c r="A122" t="str">
        <f t="array" ref="A122">IFERROR(INDEX(Tabel5[Navn],SMALL(IF(Tabel5[Klubnavn]='Holdkort 7-mands Serien'!$L$5,ROW(Tabel5[Klubnavn])-1),ROW($A121))),"")</f>
        <v/>
      </c>
      <c r="B122" t="str">
        <f t="array" ref="B122">IFERROR(INDEX(Tabel5[Spiller-Id],SMALL(IF(Tabel5[Klubnavn]='Holdkort 7-mands Serien'!$L$5,ROW(Tabel5[Klubnavn])-1),ROW($A121))),"")</f>
        <v/>
      </c>
      <c r="C122" t="str">
        <f t="array" ref="C122">IF(OR('Holdkort 7-mands Serien'!$H$13:'Holdkort 7-mands Serien'!$H$35=A122),A122,"")</f>
        <v/>
      </c>
      <c r="D122" t="str">
        <f t="array" ref="D122">IF(ROWS(D$2:D122)&lt;=E$2,INDEX(A$2:A$200,SMALL(IF(C$2:C$200="",ROW(C$2:C$200)-ROW(C$2)+1),ROWS(C$2:C122))),"")</f>
        <v/>
      </c>
    </row>
    <row r="123" spans="1:4" x14ac:dyDescent="0.25">
      <c r="A123" t="str">
        <f t="array" ref="A123">IFERROR(INDEX(Tabel5[Navn],SMALL(IF(Tabel5[Klubnavn]='Holdkort 7-mands Serien'!$L$5,ROW(Tabel5[Klubnavn])-1),ROW($A122))),"")</f>
        <v/>
      </c>
      <c r="B123" t="str">
        <f t="array" ref="B123">IFERROR(INDEX(Tabel5[Spiller-Id],SMALL(IF(Tabel5[Klubnavn]='Holdkort 7-mands Serien'!$L$5,ROW(Tabel5[Klubnavn])-1),ROW($A122))),"")</f>
        <v/>
      </c>
      <c r="C123" t="str">
        <f t="array" ref="C123">IF(OR('Holdkort 7-mands Serien'!$H$13:'Holdkort 7-mands Serien'!$H$35=A123),A123,"")</f>
        <v/>
      </c>
      <c r="D123" t="str">
        <f t="array" ref="D123">IF(ROWS(D$2:D123)&lt;=E$2,INDEX(A$2:A$200,SMALL(IF(C$2:C$200="",ROW(C$2:C$200)-ROW(C$2)+1),ROWS(C$2:C123))),"")</f>
        <v/>
      </c>
    </row>
    <row r="124" spans="1:4" x14ac:dyDescent="0.25">
      <c r="A124" t="str">
        <f t="array" ref="A124">IFERROR(INDEX(Tabel5[Navn],SMALL(IF(Tabel5[Klubnavn]='Holdkort 7-mands Serien'!$L$5,ROW(Tabel5[Klubnavn])-1),ROW($A123))),"")</f>
        <v/>
      </c>
      <c r="B124" t="str">
        <f t="array" ref="B124">IFERROR(INDEX(Tabel5[Spiller-Id],SMALL(IF(Tabel5[Klubnavn]='Holdkort 7-mands Serien'!$L$5,ROW(Tabel5[Klubnavn])-1),ROW($A123))),"")</f>
        <v/>
      </c>
      <c r="C124" t="str">
        <f t="array" ref="C124">IF(OR('Holdkort 7-mands Serien'!$H$13:'Holdkort 7-mands Serien'!$H$35=A124),A124,"")</f>
        <v/>
      </c>
      <c r="D124" t="str">
        <f t="array" ref="D124">IF(ROWS(D$2:D124)&lt;=E$2,INDEX(A$2:A$200,SMALL(IF(C$2:C$200="",ROW(C$2:C$200)-ROW(C$2)+1),ROWS(C$2:C124))),"")</f>
        <v/>
      </c>
    </row>
    <row r="125" spans="1:4" x14ac:dyDescent="0.25">
      <c r="A125" t="str">
        <f t="array" ref="A125">IFERROR(INDEX(Tabel5[Navn],SMALL(IF(Tabel5[Klubnavn]='Holdkort 7-mands Serien'!$L$5,ROW(Tabel5[Klubnavn])-1),ROW($A124))),"")</f>
        <v/>
      </c>
      <c r="B125" t="str">
        <f t="array" ref="B125">IFERROR(INDEX(Tabel5[Spiller-Id],SMALL(IF(Tabel5[Klubnavn]='Holdkort 7-mands Serien'!$L$5,ROW(Tabel5[Klubnavn])-1),ROW($A124))),"")</f>
        <v/>
      </c>
      <c r="C125" t="str">
        <f t="array" ref="C125">IF(OR('Holdkort 7-mands Serien'!$H$13:'Holdkort 7-mands Serien'!$H$35=A125),A125,"")</f>
        <v/>
      </c>
      <c r="D125" t="str">
        <f t="array" ref="D125">IF(ROWS(D$2:D125)&lt;=E$2,INDEX(A$2:A$200,SMALL(IF(C$2:C$200="",ROW(C$2:C$200)-ROW(C$2)+1),ROWS(C$2:C125))),"")</f>
        <v/>
      </c>
    </row>
    <row r="126" spans="1:4" x14ac:dyDescent="0.25">
      <c r="A126" t="str">
        <f t="array" ref="A126">IFERROR(INDEX(Tabel5[Navn],SMALL(IF(Tabel5[Klubnavn]='Holdkort 7-mands Serien'!$L$5,ROW(Tabel5[Klubnavn])-1),ROW($A125))),"")</f>
        <v/>
      </c>
      <c r="B126" t="str">
        <f t="array" ref="B126">IFERROR(INDEX(Tabel5[Spiller-Id],SMALL(IF(Tabel5[Klubnavn]='Holdkort 7-mands Serien'!$L$5,ROW(Tabel5[Klubnavn])-1),ROW($A125))),"")</f>
        <v/>
      </c>
      <c r="C126" t="str">
        <f t="array" ref="C126">IF(OR('Holdkort 7-mands Serien'!$H$13:'Holdkort 7-mands Serien'!$H$35=A126),A126,"")</f>
        <v/>
      </c>
      <c r="D126" t="str">
        <f t="array" ref="D126">IF(ROWS(D$2:D126)&lt;=E$2,INDEX(A$2:A$200,SMALL(IF(C$2:C$200="",ROW(C$2:C$200)-ROW(C$2)+1),ROWS(C$2:C126))),"")</f>
        <v/>
      </c>
    </row>
    <row r="127" spans="1:4" x14ac:dyDescent="0.25">
      <c r="A127" t="str">
        <f t="array" ref="A127">IFERROR(INDEX(Tabel5[Navn],SMALL(IF(Tabel5[Klubnavn]='Holdkort 7-mands Serien'!$L$5,ROW(Tabel5[Klubnavn])-1),ROW($A126))),"")</f>
        <v/>
      </c>
      <c r="B127" t="str">
        <f t="array" ref="B127">IFERROR(INDEX(Tabel5[Spiller-Id],SMALL(IF(Tabel5[Klubnavn]='Holdkort 7-mands Serien'!$L$5,ROW(Tabel5[Klubnavn])-1),ROW($A126))),"")</f>
        <v/>
      </c>
      <c r="C127" t="str">
        <f t="array" ref="C127">IF(OR('Holdkort 7-mands Serien'!$H$13:'Holdkort 7-mands Serien'!$H$35=A127),A127,"")</f>
        <v/>
      </c>
      <c r="D127" t="str">
        <f t="array" ref="D127">IF(ROWS(D$2:D127)&lt;=E$2,INDEX(A$2:A$200,SMALL(IF(C$2:C$200="",ROW(C$2:C$200)-ROW(C$2)+1),ROWS(C$2:C127))),"")</f>
        <v/>
      </c>
    </row>
    <row r="128" spans="1:4" x14ac:dyDescent="0.25">
      <c r="A128" t="str">
        <f t="array" ref="A128">IFERROR(INDEX(Tabel5[Navn],SMALL(IF(Tabel5[Klubnavn]='Holdkort 7-mands Serien'!$L$5,ROW(Tabel5[Klubnavn])-1),ROW($A127))),"")</f>
        <v/>
      </c>
      <c r="B128" t="str">
        <f t="array" ref="B128">IFERROR(INDEX(Tabel5[Spiller-Id],SMALL(IF(Tabel5[Klubnavn]='Holdkort 7-mands Serien'!$L$5,ROW(Tabel5[Klubnavn])-1),ROW($A127))),"")</f>
        <v/>
      </c>
      <c r="C128" t="str">
        <f t="array" ref="C128">IF(OR('Holdkort 7-mands Serien'!$H$13:'Holdkort 7-mands Serien'!$H$35=A128),A128,"")</f>
        <v/>
      </c>
      <c r="D128" t="str">
        <f t="array" ref="D128">IF(ROWS(D$2:D128)&lt;=E$2,INDEX(A$2:A$200,SMALL(IF(C$2:C$200="",ROW(C$2:C$200)-ROW(C$2)+1),ROWS(C$2:C128))),"")</f>
        <v/>
      </c>
    </row>
    <row r="129" spans="1:4" x14ac:dyDescent="0.25">
      <c r="A129" t="str">
        <f t="array" ref="A129">IFERROR(INDEX(Tabel5[Navn],SMALL(IF(Tabel5[Klubnavn]='Holdkort 7-mands Serien'!$L$5,ROW(Tabel5[Klubnavn])-1),ROW($A128))),"")</f>
        <v/>
      </c>
      <c r="B129" t="str">
        <f t="array" ref="B129">IFERROR(INDEX(Tabel5[Spiller-Id],SMALL(IF(Tabel5[Klubnavn]='Holdkort 7-mands Serien'!$L$5,ROW(Tabel5[Klubnavn])-1),ROW($A128))),"")</f>
        <v/>
      </c>
      <c r="C129" t="str">
        <f t="array" ref="C129">IF(OR('Holdkort 7-mands Serien'!$H$13:'Holdkort 7-mands Serien'!$H$35=A129),A129,"")</f>
        <v/>
      </c>
      <c r="D129" t="str">
        <f t="array" ref="D129">IF(ROWS(D$2:D129)&lt;=E$2,INDEX(A$2:A$200,SMALL(IF(C$2:C$200="",ROW(C$2:C$200)-ROW(C$2)+1),ROWS(C$2:C129))),"")</f>
        <v/>
      </c>
    </row>
    <row r="130" spans="1:4" x14ac:dyDescent="0.25">
      <c r="A130" t="str">
        <f t="array" ref="A130">IFERROR(INDEX(Tabel5[Navn],SMALL(IF(Tabel5[Klubnavn]='Holdkort 7-mands Serien'!$L$5,ROW(Tabel5[Klubnavn])-1),ROW($A129))),"")</f>
        <v/>
      </c>
      <c r="B130" t="str">
        <f t="array" ref="B130">IFERROR(INDEX(Tabel5[Spiller-Id],SMALL(IF(Tabel5[Klubnavn]='Holdkort 7-mands Serien'!$L$5,ROW(Tabel5[Klubnavn])-1),ROW($A129))),"")</f>
        <v/>
      </c>
      <c r="C130" t="str">
        <f t="array" ref="C130">IF(OR('Holdkort 7-mands Serien'!$H$13:'Holdkort 7-mands Serien'!$H$35=A130),A130,"")</f>
        <v/>
      </c>
      <c r="D130" t="str">
        <f t="array" ref="D130">IF(ROWS(D$2:D130)&lt;=E$2,INDEX(A$2:A$200,SMALL(IF(C$2:C$200="",ROW(C$2:C$200)-ROW(C$2)+1),ROWS(C$2:C130))),"")</f>
        <v/>
      </c>
    </row>
    <row r="131" spans="1:4" x14ac:dyDescent="0.25">
      <c r="A131" t="str">
        <f t="array" ref="A131">IFERROR(INDEX(Tabel5[Navn],SMALL(IF(Tabel5[Klubnavn]='Holdkort 7-mands Serien'!$L$5,ROW(Tabel5[Klubnavn])-1),ROW($A130))),"")</f>
        <v/>
      </c>
      <c r="B131" t="str">
        <f t="array" ref="B131">IFERROR(INDEX(Tabel5[Spiller-Id],SMALL(IF(Tabel5[Klubnavn]='Holdkort 7-mands Serien'!$L$5,ROW(Tabel5[Klubnavn])-1),ROW($A130))),"")</f>
        <v/>
      </c>
      <c r="C131" t="str">
        <f t="array" ref="C131">IF(OR('Holdkort 7-mands Serien'!$H$13:'Holdkort 7-mands Serien'!$H$35=A131),A131,"")</f>
        <v/>
      </c>
      <c r="D131" t="str">
        <f t="array" ref="D131">IF(ROWS(D$2:D131)&lt;=E$2,INDEX(A$2:A$200,SMALL(IF(C$2:C$200="",ROW(C$2:C$200)-ROW(C$2)+1),ROWS(C$2:C131))),"")</f>
        <v/>
      </c>
    </row>
    <row r="132" spans="1:4" x14ac:dyDescent="0.25">
      <c r="A132" t="str">
        <f t="array" ref="A132">IFERROR(INDEX(Tabel5[Navn],SMALL(IF(Tabel5[Klubnavn]='Holdkort 7-mands Serien'!$L$5,ROW(Tabel5[Klubnavn])-1),ROW($A131))),"")</f>
        <v/>
      </c>
      <c r="B132" t="str">
        <f t="array" ref="B132">IFERROR(INDEX(Tabel5[Spiller-Id],SMALL(IF(Tabel5[Klubnavn]='Holdkort 7-mands Serien'!$L$5,ROW(Tabel5[Klubnavn])-1),ROW($A131))),"")</f>
        <v/>
      </c>
      <c r="C132" t="str">
        <f t="array" ref="C132">IF(OR('Holdkort 7-mands Serien'!$H$13:'Holdkort 7-mands Serien'!$H$35=A132),A132,"")</f>
        <v/>
      </c>
      <c r="D132" t="str">
        <f t="array" ref="D132">IF(ROWS(D$2:D132)&lt;=E$2,INDEX(A$2:A$200,SMALL(IF(C$2:C$200="",ROW(C$2:C$200)-ROW(C$2)+1),ROWS(C$2:C132))),"")</f>
        <v/>
      </c>
    </row>
    <row r="133" spans="1:4" x14ac:dyDescent="0.25">
      <c r="A133" t="str">
        <f t="array" ref="A133">IFERROR(INDEX(Tabel5[Navn],SMALL(IF(Tabel5[Klubnavn]='Holdkort 7-mands Serien'!$L$5,ROW(Tabel5[Klubnavn])-1),ROW($A132))),"")</f>
        <v/>
      </c>
      <c r="B133" t="str">
        <f t="array" ref="B133">IFERROR(INDEX(Tabel5[Spiller-Id],SMALL(IF(Tabel5[Klubnavn]='Holdkort 7-mands Serien'!$L$5,ROW(Tabel5[Klubnavn])-1),ROW($A132))),"")</f>
        <v/>
      </c>
      <c r="C133" t="str">
        <f t="array" ref="C133">IF(OR('Holdkort 7-mands Serien'!$H$13:'Holdkort 7-mands Serien'!$H$35=A133),A133,"")</f>
        <v/>
      </c>
      <c r="D133" t="str">
        <f t="array" ref="D133">IF(ROWS(D$2:D133)&lt;=E$2,INDEX(A$2:A$200,SMALL(IF(C$2:C$200="",ROW(C$2:C$200)-ROW(C$2)+1),ROWS(C$2:C133))),"")</f>
        <v/>
      </c>
    </row>
    <row r="134" spans="1:4" x14ac:dyDescent="0.25">
      <c r="A134" t="str">
        <f t="array" ref="A134">IFERROR(INDEX(Tabel5[Navn],SMALL(IF(Tabel5[Klubnavn]='Holdkort 7-mands Serien'!$L$5,ROW(Tabel5[Klubnavn])-1),ROW($A133))),"")</f>
        <v/>
      </c>
      <c r="B134" t="str">
        <f t="array" ref="B134">IFERROR(INDEX(Tabel5[Spiller-Id],SMALL(IF(Tabel5[Klubnavn]='Holdkort 7-mands Serien'!$L$5,ROW(Tabel5[Klubnavn])-1),ROW($A133))),"")</f>
        <v/>
      </c>
      <c r="C134" t="str">
        <f t="array" ref="C134">IF(OR('Holdkort 7-mands Serien'!$H$13:'Holdkort 7-mands Serien'!$H$35=A134),A134,"")</f>
        <v/>
      </c>
      <c r="D134" t="str">
        <f t="array" ref="D134">IF(ROWS(D$2:D134)&lt;=E$2,INDEX(A$2:A$200,SMALL(IF(C$2:C$200="",ROW(C$2:C$200)-ROW(C$2)+1),ROWS(C$2:C134))),"")</f>
        <v/>
      </c>
    </row>
    <row r="135" spans="1:4" x14ac:dyDescent="0.25">
      <c r="A135" t="str">
        <f t="array" ref="A135">IFERROR(INDEX(Tabel5[Navn],SMALL(IF(Tabel5[Klubnavn]='Holdkort 7-mands Serien'!$L$5,ROW(Tabel5[Klubnavn])-1),ROW($A134))),"")</f>
        <v/>
      </c>
      <c r="B135" t="str">
        <f t="array" ref="B135">IFERROR(INDEX(Tabel5[Spiller-Id],SMALL(IF(Tabel5[Klubnavn]='Holdkort 7-mands Serien'!$L$5,ROW(Tabel5[Klubnavn])-1),ROW($A134))),"")</f>
        <v/>
      </c>
      <c r="C135" t="str">
        <f t="array" ref="C135">IF(OR('Holdkort 7-mands Serien'!$H$13:'Holdkort 7-mands Serien'!$H$35=A135),A135,"")</f>
        <v/>
      </c>
      <c r="D135" t="str">
        <f t="array" ref="D135">IF(ROWS(D$2:D135)&lt;=E$2,INDEX(A$2:A$200,SMALL(IF(C$2:C$200="",ROW(C$2:C$200)-ROW(C$2)+1),ROWS(C$2:C135))),"")</f>
        <v/>
      </c>
    </row>
    <row r="136" spans="1:4" x14ac:dyDescent="0.25">
      <c r="A136" t="str">
        <f t="array" ref="A136">IFERROR(INDEX(Tabel5[Navn],SMALL(IF(Tabel5[Klubnavn]='Holdkort 7-mands Serien'!$L$5,ROW(Tabel5[Klubnavn])-1),ROW($A135))),"")</f>
        <v/>
      </c>
      <c r="B136" t="str">
        <f t="array" ref="B136">IFERROR(INDEX(Tabel5[Spiller-Id],SMALL(IF(Tabel5[Klubnavn]='Holdkort 7-mands Serien'!$L$5,ROW(Tabel5[Klubnavn])-1),ROW($A135))),"")</f>
        <v/>
      </c>
      <c r="C136" t="str">
        <f t="array" ref="C136">IF(OR('Holdkort 7-mands Serien'!$H$13:'Holdkort 7-mands Serien'!$H$35=A136),A136,"")</f>
        <v/>
      </c>
      <c r="D136" t="str">
        <f t="array" ref="D136">IF(ROWS(D$2:D136)&lt;=E$2,INDEX(A$2:A$200,SMALL(IF(C$2:C$200="",ROW(C$2:C$200)-ROW(C$2)+1),ROWS(C$2:C136))),"")</f>
        <v/>
      </c>
    </row>
    <row r="137" spans="1:4" x14ac:dyDescent="0.25">
      <c r="A137" t="str">
        <f t="array" ref="A137">IFERROR(INDEX(Tabel5[Navn],SMALL(IF(Tabel5[Klubnavn]='Holdkort 7-mands Serien'!$L$5,ROW(Tabel5[Klubnavn])-1),ROW($A136))),"")</f>
        <v/>
      </c>
      <c r="B137" t="str">
        <f t="array" ref="B137">IFERROR(INDEX(Tabel5[Spiller-Id],SMALL(IF(Tabel5[Klubnavn]='Holdkort 7-mands Serien'!$L$5,ROW(Tabel5[Klubnavn])-1),ROW($A136))),"")</f>
        <v/>
      </c>
      <c r="C137" t="str">
        <f t="array" ref="C137">IF(OR('Holdkort 7-mands Serien'!$H$13:'Holdkort 7-mands Serien'!$H$35=A137),A137,"")</f>
        <v/>
      </c>
      <c r="D137" t="str">
        <f t="array" ref="D137">IF(ROWS(D$2:D137)&lt;=E$2,INDEX(A$2:A$200,SMALL(IF(C$2:C$200="",ROW(C$2:C$200)-ROW(C$2)+1),ROWS(C$2:C137))),"")</f>
        <v/>
      </c>
    </row>
    <row r="138" spans="1:4" x14ac:dyDescent="0.25">
      <c r="A138" t="str">
        <f t="array" ref="A138">IFERROR(INDEX(Tabel5[Navn],SMALL(IF(Tabel5[Klubnavn]='Holdkort 7-mands Serien'!$L$5,ROW(Tabel5[Klubnavn])-1),ROW($A137))),"")</f>
        <v/>
      </c>
      <c r="B138" t="str">
        <f t="array" ref="B138">IFERROR(INDEX(Tabel5[Spiller-Id],SMALL(IF(Tabel5[Klubnavn]='Holdkort 7-mands Serien'!$L$5,ROW(Tabel5[Klubnavn])-1),ROW($A137))),"")</f>
        <v/>
      </c>
      <c r="C138" t="str">
        <f t="array" ref="C138">IF(OR('Holdkort 7-mands Serien'!$H$13:'Holdkort 7-mands Serien'!$H$35=A138),A138,"")</f>
        <v/>
      </c>
      <c r="D138" t="str">
        <f t="array" ref="D138">IF(ROWS(D$2:D138)&lt;=E$2,INDEX(A$2:A$200,SMALL(IF(C$2:C$200="",ROW(C$2:C$200)-ROW(C$2)+1),ROWS(C$2:C138))),"")</f>
        <v/>
      </c>
    </row>
    <row r="139" spans="1:4" x14ac:dyDescent="0.25">
      <c r="A139" t="str">
        <f t="array" ref="A139">IFERROR(INDEX(Tabel5[Navn],SMALL(IF(Tabel5[Klubnavn]='Holdkort 7-mands Serien'!$L$5,ROW(Tabel5[Klubnavn])-1),ROW($A138))),"")</f>
        <v/>
      </c>
      <c r="B139" t="str">
        <f t="array" ref="B139">IFERROR(INDEX(Tabel5[Spiller-Id],SMALL(IF(Tabel5[Klubnavn]='Holdkort 7-mands Serien'!$L$5,ROW(Tabel5[Klubnavn])-1),ROW($A138))),"")</f>
        <v/>
      </c>
      <c r="C139" t="str">
        <f t="array" ref="C139">IF(OR('Holdkort 7-mands Serien'!$H$13:'Holdkort 7-mands Serien'!$H$35=A139),A139,"")</f>
        <v/>
      </c>
      <c r="D139" t="str">
        <f t="array" ref="D139">IF(ROWS(D$2:D139)&lt;=E$2,INDEX(A$2:A$200,SMALL(IF(C$2:C$200="",ROW(C$2:C$200)-ROW(C$2)+1),ROWS(C$2:C139))),"")</f>
        <v/>
      </c>
    </row>
    <row r="140" spans="1:4" x14ac:dyDescent="0.25">
      <c r="A140" t="str">
        <f t="array" ref="A140">IFERROR(INDEX(Tabel5[Navn],SMALL(IF(Tabel5[Klubnavn]='Holdkort 7-mands Serien'!$L$5,ROW(Tabel5[Klubnavn])-1),ROW($A139))),"")</f>
        <v/>
      </c>
      <c r="B140" t="str">
        <f t="array" ref="B140">IFERROR(INDEX(Tabel5[Spiller-Id],SMALL(IF(Tabel5[Klubnavn]='Holdkort 7-mands Serien'!$L$5,ROW(Tabel5[Klubnavn])-1),ROW($A139))),"")</f>
        <v/>
      </c>
      <c r="C140" t="str">
        <f t="array" ref="C140">IF(OR('Holdkort 7-mands Serien'!$H$13:'Holdkort 7-mands Serien'!$H$35=A140),A140,"")</f>
        <v/>
      </c>
      <c r="D140" t="str">
        <f t="array" ref="D140">IF(ROWS(D$2:D140)&lt;=E$2,INDEX(A$2:A$200,SMALL(IF(C$2:C$200="",ROW(C$2:C$200)-ROW(C$2)+1),ROWS(C$2:C140))),"")</f>
        <v/>
      </c>
    </row>
    <row r="141" spans="1:4" x14ac:dyDescent="0.25">
      <c r="A141" t="str">
        <f t="array" ref="A141">IFERROR(INDEX(Tabel5[Navn],SMALL(IF(Tabel5[Klubnavn]='Holdkort 7-mands Serien'!$L$5,ROW(Tabel5[Klubnavn])-1),ROW($A140))),"")</f>
        <v/>
      </c>
      <c r="B141" t="str">
        <f t="array" ref="B141">IFERROR(INDEX(Tabel5[Spiller-Id],SMALL(IF(Tabel5[Klubnavn]='Holdkort 7-mands Serien'!$L$5,ROW(Tabel5[Klubnavn])-1),ROW($A140))),"")</f>
        <v/>
      </c>
      <c r="C141" t="str">
        <f t="array" ref="C141">IF(OR('Holdkort 7-mands Serien'!$H$13:'Holdkort 7-mands Serien'!$H$35=A141),A141,"")</f>
        <v/>
      </c>
      <c r="D141" t="str">
        <f t="array" ref="D141">IF(ROWS(D$2:D141)&lt;=E$2,INDEX(A$2:A$200,SMALL(IF(C$2:C$200="",ROW(C$2:C$200)-ROW(C$2)+1),ROWS(C$2:C141))),"")</f>
        <v/>
      </c>
    </row>
    <row r="142" spans="1:4" x14ac:dyDescent="0.25">
      <c r="A142" t="str">
        <f t="array" ref="A142">IFERROR(INDEX(Tabel5[Navn],SMALL(IF(Tabel5[Klubnavn]='Holdkort 7-mands Serien'!$L$5,ROW(Tabel5[Klubnavn])-1),ROW($A141))),"")</f>
        <v/>
      </c>
      <c r="B142" t="str">
        <f t="array" ref="B142">IFERROR(INDEX(Tabel5[Spiller-Id],SMALL(IF(Tabel5[Klubnavn]='Holdkort 7-mands Serien'!$L$5,ROW(Tabel5[Klubnavn])-1),ROW($A141))),"")</f>
        <v/>
      </c>
      <c r="C142" t="str">
        <f t="array" ref="C142">IF(OR('Holdkort 7-mands Serien'!$H$13:'Holdkort 7-mands Serien'!$H$35=A142),A142,"")</f>
        <v/>
      </c>
      <c r="D142" t="str">
        <f t="array" ref="D142">IF(ROWS(D$2:D142)&lt;=E$2,INDEX(A$2:A$200,SMALL(IF(C$2:C$200="",ROW(C$2:C$200)-ROW(C$2)+1),ROWS(C$2:C142))),"")</f>
        <v/>
      </c>
    </row>
    <row r="143" spans="1:4" x14ac:dyDescent="0.25">
      <c r="A143" t="str">
        <f t="array" ref="A143">IFERROR(INDEX(Tabel5[Navn],SMALL(IF(Tabel5[Klubnavn]='Holdkort 7-mands Serien'!$L$5,ROW(Tabel5[Klubnavn])-1),ROW($A142))),"")</f>
        <v/>
      </c>
      <c r="B143" t="str">
        <f t="array" ref="B143">IFERROR(INDEX(Tabel5[Spiller-Id],SMALL(IF(Tabel5[Klubnavn]='Holdkort 7-mands Serien'!$L$5,ROW(Tabel5[Klubnavn])-1),ROW($A142))),"")</f>
        <v/>
      </c>
      <c r="C143" t="str">
        <f t="array" ref="C143">IF(OR('Holdkort 7-mands Serien'!$H$13:'Holdkort 7-mands Serien'!$H$35=A143),A143,"")</f>
        <v/>
      </c>
      <c r="D143" t="str">
        <f t="array" ref="D143">IF(ROWS(D$2:D143)&lt;=E$2,INDEX(A$2:A$200,SMALL(IF(C$2:C$200="",ROW(C$2:C$200)-ROW(C$2)+1),ROWS(C$2:C143))),"")</f>
        <v/>
      </c>
    </row>
    <row r="144" spans="1:4" x14ac:dyDescent="0.25">
      <c r="A144" t="str">
        <f t="array" ref="A144">IFERROR(INDEX(Tabel5[Navn],SMALL(IF(Tabel5[Klubnavn]='Holdkort 7-mands Serien'!$L$5,ROW(Tabel5[Klubnavn])-1),ROW($A143))),"")</f>
        <v/>
      </c>
      <c r="B144" t="str">
        <f t="array" ref="B144">IFERROR(INDEX(Tabel5[Spiller-Id],SMALL(IF(Tabel5[Klubnavn]='Holdkort 7-mands Serien'!$L$5,ROW(Tabel5[Klubnavn])-1),ROW($A143))),"")</f>
        <v/>
      </c>
      <c r="C144" t="str">
        <f t="array" ref="C144">IF(OR('Holdkort 7-mands Serien'!$H$13:'Holdkort 7-mands Serien'!$H$35=A144),A144,"")</f>
        <v/>
      </c>
      <c r="D144" t="str">
        <f t="array" ref="D144">IF(ROWS(D$2:D144)&lt;=E$2,INDEX(A$2:A$200,SMALL(IF(C$2:C$200="",ROW(C$2:C$200)-ROW(C$2)+1),ROWS(C$2:C144))),"")</f>
        <v/>
      </c>
    </row>
    <row r="145" spans="1:4" x14ac:dyDescent="0.25">
      <c r="A145" t="str">
        <f t="array" ref="A145">IFERROR(INDEX(Tabel5[Navn],SMALL(IF(Tabel5[Klubnavn]='Holdkort 7-mands Serien'!$L$5,ROW(Tabel5[Klubnavn])-1),ROW($A144))),"")</f>
        <v/>
      </c>
      <c r="B145" t="str">
        <f t="array" ref="B145">IFERROR(INDEX(Tabel5[Spiller-Id],SMALL(IF(Tabel5[Klubnavn]='Holdkort 7-mands Serien'!$L$5,ROW(Tabel5[Klubnavn])-1),ROW($A144))),"")</f>
        <v/>
      </c>
      <c r="C145" t="str">
        <f t="array" ref="C145">IF(OR('Holdkort 7-mands Serien'!$H$13:'Holdkort 7-mands Serien'!$H$35=A145),A145,"")</f>
        <v/>
      </c>
      <c r="D145" t="str">
        <f t="array" ref="D145">IF(ROWS(D$2:D145)&lt;=E$2,INDEX(A$2:A$200,SMALL(IF(C$2:C$200="",ROW(C$2:C$200)-ROW(C$2)+1),ROWS(C$2:C145))),"")</f>
        <v/>
      </c>
    </row>
    <row r="146" spans="1:4" x14ac:dyDescent="0.25">
      <c r="A146" t="str">
        <f t="array" ref="A146">IFERROR(INDEX(Tabel5[Navn],SMALL(IF(Tabel5[Klubnavn]='Holdkort 7-mands Serien'!$L$5,ROW(Tabel5[Klubnavn])-1),ROW($A145))),"")</f>
        <v/>
      </c>
      <c r="B146" t="str">
        <f t="array" ref="B146">IFERROR(INDEX(Tabel5[Spiller-Id],SMALL(IF(Tabel5[Klubnavn]='Holdkort 7-mands Serien'!$L$5,ROW(Tabel5[Klubnavn])-1),ROW($A145))),"")</f>
        <v/>
      </c>
      <c r="C146" t="str">
        <f t="array" ref="C146">IF(OR('Holdkort 7-mands Serien'!$H$13:'Holdkort 7-mands Serien'!$H$35=A146),A146,"")</f>
        <v/>
      </c>
      <c r="D146" t="str">
        <f t="array" ref="D146">IF(ROWS(D$2:D146)&lt;=E$2,INDEX(A$2:A$200,SMALL(IF(C$2:C$200="",ROW(C$2:C$200)-ROW(C$2)+1),ROWS(C$2:C146))),"")</f>
        <v/>
      </c>
    </row>
    <row r="147" spans="1:4" x14ac:dyDescent="0.25">
      <c r="A147" t="str">
        <f t="array" ref="A147">IFERROR(INDEX(Tabel5[Navn],SMALL(IF(Tabel5[Klubnavn]='Holdkort 7-mands Serien'!$L$5,ROW(Tabel5[Klubnavn])-1),ROW($A146))),"")</f>
        <v/>
      </c>
      <c r="B147" t="str">
        <f t="array" ref="B147">IFERROR(INDEX(Tabel5[Spiller-Id],SMALL(IF(Tabel5[Klubnavn]='Holdkort 7-mands Serien'!$L$5,ROW(Tabel5[Klubnavn])-1),ROW($A146))),"")</f>
        <v/>
      </c>
      <c r="C147" t="str">
        <f t="array" ref="C147">IF(OR('Holdkort 7-mands Serien'!$H$13:'Holdkort 7-mands Serien'!$H$35=A147),A147,"")</f>
        <v/>
      </c>
      <c r="D147" t="str">
        <f t="array" ref="D147">IF(ROWS(D$2:D147)&lt;=E$2,INDEX(A$2:A$200,SMALL(IF(C$2:C$200="",ROW(C$2:C$200)-ROW(C$2)+1),ROWS(C$2:C147))),"")</f>
        <v/>
      </c>
    </row>
    <row r="148" spans="1:4" x14ac:dyDescent="0.25">
      <c r="A148" t="str">
        <f t="array" ref="A148">IFERROR(INDEX(Tabel5[Navn],SMALL(IF(Tabel5[Klubnavn]='Holdkort 7-mands Serien'!$L$5,ROW(Tabel5[Klubnavn])-1),ROW($A147))),"")</f>
        <v/>
      </c>
      <c r="B148" t="str">
        <f t="array" ref="B148">IFERROR(INDEX(Tabel5[Spiller-Id],SMALL(IF(Tabel5[Klubnavn]='Holdkort 7-mands Serien'!$L$5,ROW(Tabel5[Klubnavn])-1),ROW($A147))),"")</f>
        <v/>
      </c>
      <c r="C148" t="str">
        <f t="array" ref="C148">IF(OR('Holdkort 7-mands Serien'!$H$13:'Holdkort 7-mands Serien'!$H$35=A148),A148,"")</f>
        <v/>
      </c>
      <c r="D148" t="str">
        <f t="array" ref="D148">IF(ROWS(D$2:D148)&lt;=E$2,INDEX(A$2:A$200,SMALL(IF(C$2:C$200="",ROW(C$2:C$200)-ROW(C$2)+1),ROWS(C$2:C148))),"")</f>
        <v/>
      </c>
    </row>
    <row r="149" spans="1:4" x14ac:dyDescent="0.25">
      <c r="A149" t="str">
        <f t="array" ref="A149">IFERROR(INDEX(Tabel5[Navn],SMALL(IF(Tabel5[Klubnavn]='Holdkort 7-mands Serien'!$L$5,ROW(Tabel5[Klubnavn])-1),ROW($A148))),"")</f>
        <v/>
      </c>
      <c r="B149" t="str">
        <f t="array" ref="B149">IFERROR(INDEX(Tabel5[Spiller-Id],SMALL(IF(Tabel5[Klubnavn]='Holdkort 7-mands Serien'!$L$5,ROW(Tabel5[Klubnavn])-1),ROW($A148))),"")</f>
        <v/>
      </c>
      <c r="C149" t="str">
        <f t="array" ref="C149">IF(OR('Holdkort 7-mands Serien'!$H$13:'Holdkort 7-mands Serien'!$H$35=A149),A149,"")</f>
        <v/>
      </c>
      <c r="D149" t="str">
        <f t="array" ref="D149">IF(ROWS(D$2:D149)&lt;=E$2,INDEX(A$2:A$200,SMALL(IF(C$2:C$200="",ROW(C$2:C$200)-ROW(C$2)+1),ROWS(C$2:C149))),"")</f>
        <v/>
      </c>
    </row>
    <row r="150" spans="1:4" x14ac:dyDescent="0.25">
      <c r="A150" t="str">
        <f t="array" ref="A150">IFERROR(INDEX(Tabel5[Navn],SMALL(IF(Tabel5[Klubnavn]='Holdkort 7-mands Serien'!$L$5,ROW(Tabel5[Klubnavn])-1),ROW($A149))),"")</f>
        <v/>
      </c>
      <c r="B150" t="str">
        <f t="array" ref="B150">IFERROR(INDEX(Tabel5[Spiller-Id],SMALL(IF(Tabel5[Klubnavn]='Holdkort 7-mands Serien'!$L$5,ROW(Tabel5[Klubnavn])-1),ROW($A149))),"")</f>
        <v/>
      </c>
      <c r="C150" t="str">
        <f t="array" ref="C150">IF(OR('Holdkort 7-mands Serien'!$H$13:'Holdkort 7-mands Serien'!$H$35=A150),A150,"")</f>
        <v/>
      </c>
      <c r="D150" t="str">
        <f t="array" ref="D150">IF(ROWS(D$2:D150)&lt;=E$2,INDEX(A$2:A$200,SMALL(IF(C$2:C$200="",ROW(C$2:C$200)-ROW(C$2)+1),ROWS(C$2:C150))),"")</f>
        <v/>
      </c>
    </row>
    <row r="151" spans="1:4" x14ac:dyDescent="0.25">
      <c r="A151" t="str">
        <f t="array" ref="A151">IFERROR(INDEX(Tabel5[Navn],SMALL(IF(Tabel5[Klubnavn]='Holdkort 7-mands Serien'!$L$5,ROW(Tabel5[Klubnavn])-1),ROW($A150))),"")</f>
        <v/>
      </c>
      <c r="B151" t="str">
        <f t="array" ref="B151">IFERROR(INDEX(Tabel5[Spiller-Id],SMALL(IF(Tabel5[Klubnavn]='Holdkort 7-mands Serien'!$L$5,ROW(Tabel5[Klubnavn])-1),ROW($A150))),"")</f>
        <v/>
      </c>
      <c r="C151" t="str">
        <f t="array" ref="C151">IF(OR('Holdkort 7-mands Serien'!$H$13:'Holdkort 7-mands Serien'!$H$35=A151),A151,"")</f>
        <v/>
      </c>
      <c r="D151" t="str">
        <f t="array" ref="D151">IF(ROWS(D$2:D151)&lt;=E$2,INDEX(A$2:A$200,SMALL(IF(C$2:C$200="",ROW(C$2:C$200)-ROW(C$2)+1),ROWS(C$2:C151))),"")</f>
        <v/>
      </c>
    </row>
    <row r="152" spans="1:4" x14ac:dyDescent="0.25">
      <c r="A152" t="str">
        <f t="array" ref="A152">IFERROR(INDEX(Tabel5[Navn],SMALL(IF(Tabel5[Klubnavn]='Holdkort 7-mands Serien'!$L$5,ROW(Tabel5[Klubnavn])-1),ROW($A151))),"")</f>
        <v/>
      </c>
      <c r="B152" t="str">
        <f t="array" ref="B152">IFERROR(INDEX(Tabel5[Spiller-Id],SMALL(IF(Tabel5[Klubnavn]='Holdkort 7-mands Serien'!$L$5,ROW(Tabel5[Klubnavn])-1),ROW($A151))),"")</f>
        <v/>
      </c>
      <c r="C152" t="str">
        <f t="array" ref="C152">IF(OR('Holdkort 7-mands Serien'!$H$13:'Holdkort 7-mands Serien'!$H$35=A152),A152,"")</f>
        <v/>
      </c>
      <c r="D152" t="str">
        <f t="array" ref="D152">IF(ROWS(D$2:D152)&lt;=E$2,INDEX(A$2:A$200,SMALL(IF(C$2:C$200="",ROW(C$2:C$200)-ROW(C$2)+1),ROWS(C$2:C152))),"")</f>
        <v/>
      </c>
    </row>
    <row r="153" spans="1:4" x14ac:dyDescent="0.25">
      <c r="A153" t="str">
        <f t="array" ref="A153">IFERROR(INDEX(Tabel5[Navn],SMALL(IF(Tabel5[Klubnavn]='Holdkort 7-mands Serien'!$L$5,ROW(Tabel5[Klubnavn])-1),ROW($A152))),"")</f>
        <v/>
      </c>
      <c r="B153" t="str">
        <f t="array" ref="B153">IFERROR(INDEX(Tabel5[Spiller-Id],SMALL(IF(Tabel5[Klubnavn]='Holdkort 7-mands Serien'!$L$5,ROW(Tabel5[Klubnavn])-1),ROW($A152))),"")</f>
        <v/>
      </c>
      <c r="C153" t="str">
        <f t="array" ref="C153">IF(OR('Holdkort 7-mands Serien'!$H$13:'Holdkort 7-mands Serien'!$H$35=A153),A153,"")</f>
        <v/>
      </c>
      <c r="D153" t="str">
        <f t="array" ref="D153">IF(ROWS(D$2:D153)&lt;=E$2,INDEX(A$2:A$200,SMALL(IF(C$2:C$200="",ROW(C$2:C$200)-ROW(C$2)+1),ROWS(C$2:C153))),"")</f>
        <v/>
      </c>
    </row>
    <row r="154" spans="1:4" x14ac:dyDescent="0.25">
      <c r="A154" t="str">
        <f t="array" ref="A154">IFERROR(INDEX(Tabel5[Navn],SMALL(IF(Tabel5[Klubnavn]='Holdkort 7-mands Serien'!$L$5,ROW(Tabel5[Klubnavn])-1),ROW($A153))),"")</f>
        <v/>
      </c>
      <c r="B154" t="str">
        <f t="array" ref="B154">IFERROR(INDEX(Tabel5[Spiller-Id],SMALL(IF(Tabel5[Klubnavn]='Holdkort 7-mands Serien'!$L$5,ROW(Tabel5[Klubnavn])-1),ROW($A153))),"")</f>
        <v/>
      </c>
      <c r="C154" t="str">
        <f t="array" ref="C154">IF(OR('Holdkort 7-mands Serien'!$H$13:'Holdkort 7-mands Serien'!$H$35=A154),A154,"")</f>
        <v/>
      </c>
      <c r="D154" t="str">
        <f t="array" ref="D154">IF(ROWS(D$2:D154)&lt;=E$2,INDEX(A$2:A$200,SMALL(IF(C$2:C$200="",ROW(C$2:C$200)-ROW(C$2)+1),ROWS(C$2:C154))),"")</f>
        <v/>
      </c>
    </row>
    <row r="155" spans="1:4" x14ac:dyDescent="0.25">
      <c r="A155" t="str">
        <f t="array" ref="A155">IFERROR(INDEX(Tabel5[Navn],SMALL(IF(Tabel5[Klubnavn]='Holdkort 7-mands Serien'!$L$5,ROW(Tabel5[Klubnavn])-1),ROW($A154))),"")</f>
        <v/>
      </c>
      <c r="B155" t="str">
        <f t="array" ref="B155">IFERROR(INDEX(Tabel5[Spiller-Id],SMALL(IF(Tabel5[Klubnavn]='Holdkort 7-mands Serien'!$L$5,ROW(Tabel5[Klubnavn])-1),ROW($A154))),"")</f>
        <v/>
      </c>
      <c r="C155" t="str">
        <f t="array" ref="C155">IF(OR('Holdkort 7-mands Serien'!$H$13:'Holdkort 7-mands Serien'!$H$35=A155),A155,"")</f>
        <v/>
      </c>
      <c r="D155" t="str">
        <f t="array" ref="D155">IF(ROWS(D$2:D155)&lt;=E$2,INDEX(A$2:A$200,SMALL(IF(C$2:C$200="",ROW(C$2:C$200)-ROW(C$2)+1),ROWS(C$2:C155))),"")</f>
        <v/>
      </c>
    </row>
    <row r="156" spans="1:4" x14ac:dyDescent="0.25">
      <c r="A156" t="str">
        <f t="array" ref="A156">IFERROR(INDEX(Tabel5[Navn],SMALL(IF(Tabel5[Klubnavn]='Holdkort 7-mands Serien'!$L$5,ROW(Tabel5[Klubnavn])-1),ROW($A155))),"")</f>
        <v/>
      </c>
      <c r="B156" t="str">
        <f t="array" ref="B156">IFERROR(INDEX(Tabel5[Spiller-Id],SMALL(IF(Tabel5[Klubnavn]='Holdkort 7-mands Serien'!$L$5,ROW(Tabel5[Klubnavn])-1),ROW($A155))),"")</f>
        <v/>
      </c>
      <c r="C156" t="str">
        <f t="array" ref="C156">IF(OR('Holdkort 7-mands Serien'!$H$13:'Holdkort 7-mands Serien'!$H$35=A156),A156,"")</f>
        <v/>
      </c>
      <c r="D156" t="str">
        <f t="array" ref="D156">IF(ROWS(D$2:D156)&lt;=E$2,INDEX(A$2:A$200,SMALL(IF(C$2:C$200="",ROW(C$2:C$200)-ROW(C$2)+1),ROWS(C$2:C156))),"")</f>
        <v/>
      </c>
    </row>
    <row r="157" spans="1:4" x14ac:dyDescent="0.25">
      <c r="A157" t="str">
        <f t="array" ref="A157">IFERROR(INDEX(Tabel5[Navn],SMALL(IF(Tabel5[Klubnavn]='Holdkort 7-mands Serien'!$L$5,ROW(Tabel5[Klubnavn])-1),ROW($A156))),"")</f>
        <v/>
      </c>
      <c r="B157" t="str">
        <f t="array" ref="B157">IFERROR(INDEX(Tabel5[Spiller-Id],SMALL(IF(Tabel5[Klubnavn]='Holdkort 7-mands Serien'!$L$5,ROW(Tabel5[Klubnavn])-1),ROW($A156))),"")</f>
        <v/>
      </c>
      <c r="C157" t="str">
        <f t="array" ref="C157">IF(OR('Holdkort 7-mands Serien'!$H$13:'Holdkort 7-mands Serien'!$H$35=A157),A157,"")</f>
        <v/>
      </c>
      <c r="D157" t="str">
        <f t="array" ref="D157">IF(ROWS(D$2:D157)&lt;=E$2,INDEX(A$2:A$200,SMALL(IF(C$2:C$200="",ROW(C$2:C$200)-ROW(C$2)+1),ROWS(C$2:C157))),"")</f>
        <v/>
      </c>
    </row>
    <row r="158" spans="1:4" x14ac:dyDescent="0.25">
      <c r="A158" t="str">
        <f t="array" ref="A158">IFERROR(INDEX(Tabel5[Navn],SMALL(IF(Tabel5[Klubnavn]='Holdkort 7-mands Serien'!$L$5,ROW(Tabel5[Klubnavn])-1),ROW($A157))),"")</f>
        <v/>
      </c>
      <c r="B158" t="str">
        <f t="array" ref="B158">IFERROR(INDEX(Tabel5[Spiller-Id],SMALL(IF(Tabel5[Klubnavn]='Holdkort 7-mands Serien'!$L$5,ROW(Tabel5[Klubnavn])-1),ROW($A157))),"")</f>
        <v/>
      </c>
      <c r="C158" t="str">
        <f t="array" ref="C158">IF(OR('Holdkort 7-mands Serien'!$H$13:'Holdkort 7-mands Serien'!$H$35=A158),A158,"")</f>
        <v/>
      </c>
      <c r="D158" t="str">
        <f t="array" ref="D158">IF(ROWS(D$2:D158)&lt;=E$2,INDEX(A$2:A$200,SMALL(IF(C$2:C$200="",ROW(C$2:C$200)-ROW(C$2)+1),ROWS(C$2:C158))),"")</f>
        <v/>
      </c>
    </row>
    <row r="159" spans="1:4" x14ac:dyDescent="0.25">
      <c r="A159" t="str">
        <f t="array" ref="A159">IFERROR(INDEX(Tabel5[Navn],SMALL(IF(Tabel5[Klubnavn]='Holdkort 7-mands Serien'!$L$5,ROW(Tabel5[Klubnavn])-1),ROW($A158))),"")</f>
        <v/>
      </c>
      <c r="B159" t="str">
        <f t="array" ref="B159">IFERROR(INDEX(Tabel5[Spiller-Id],SMALL(IF(Tabel5[Klubnavn]='Holdkort 7-mands Serien'!$L$5,ROW(Tabel5[Klubnavn])-1),ROW($A158))),"")</f>
        <v/>
      </c>
      <c r="C159" t="str">
        <f t="array" ref="C159">IF(OR('Holdkort 7-mands Serien'!$H$13:'Holdkort 7-mands Serien'!$H$35=A159),A159,"")</f>
        <v/>
      </c>
      <c r="D159" t="str">
        <f t="array" ref="D159">IF(ROWS(D$2:D159)&lt;=E$2,INDEX(A$2:A$200,SMALL(IF(C$2:C$200="",ROW(C$2:C$200)-ROW(C$2)+1),ROWS(C$2:C159))),"")</f>
        <v/>
      </c>
    </row>
    <row r="160" spans="1:4" x14ac:dyDescent="0.25">
      <c r="A160" t="str">
        <f t="array" ref="A160">IFERROR(INDEX(Tabel5[Navn],SMALL(IF(Tabel5[Klubnavn]='Holdkort 7-mands Serien'!$L$5,ROW(Tabel5[Klubnavn])-1),ROW($A159))),"")</f>
        <v/>
      </c>
      <c r="B160" t="str">
        <f t="array" ref="B160">IFERROR(INDEX(Tabel5[Spiller-Id],SMALL(IF(Tabel5[Klubnavn]='Holdkort 7-mands Serien'!$L$5,ROW(Tabel5[Klubnavn])-1),ROW($A159))),"")</f>
        <v/>
      </c>
      <c r="C160" t="str">
        <f t="array" ref="C160">IF(OR('Holdkort 7-mands Serien'!$H$13:'Holdkort 7-mands Serien'!$H$35=A160),A160,"")</f>
        <v/>
      </c>
      <c r="D160" t="str">
        <f t="array" ref="D160">IF(ROWS(D$2:D160)&lt;=E$2,INDEX(A$2:A$200,SMALL(IF(C$2:C$200="",ROW(C$2:C$200)-ROW(C$2)+1),ROWS(C$2:C160))),"")</f>
        <v/>
      </c>
    </row>
    <row r="161" spans="1:4" x14ac:dyDescent="0.25">
      <c r="A161" t="str">
        <f t="array" ref="A161">IFERROR(INDEX(Tabel5[Navn],SMALL(IF(Tabel5[Klubnavn]='Holdkort 7-mands Serien'!$L$5,ROW(Tabel5[Klubnavn])-1),ROW($A160))),"")</f>
        <v/>
      </c>
      <c r="B161" t="str">
        <f t="array" ref="B161">IFERROR(INDEX(Tabel5[Spiller-Id],SMALL(IF(Tabel5[Klubnavn]='Holdkort 7-mands Serien'!$L$5,ROW(Tabel5[Klubnavn])-1),ROW($A160))),"")</f>
        <v/>
      </c>
      <c r="C161" t="str">
        <f t="array" ref="C161">IF(OR('Holdkort 7-mands Serien'!$H$13:'Holdkort 7-mands Serien'!$H$35=A161),A161,"")</f>
        <v/>
      </c>
      <c r="D161" t="str">
        <f t="array" ref="D161">IF(ROWS(D$2:D161)&lt;=E$2,INDEX(A$2:A$200,SMALL(IF(C$2:C$200="",ROW(C$2:C$200)-ROW(C$2)+1),ROWS(C$2:C161))),"")</f>
        <v/>
      </c>
    </row>
    <row r="162" spans="1:4" x14ac:dyDescent="0.25">
      <c r="A162" t="str">
        <f t="array" ref="A162">IFERROR(INDEX(Tabel5[Navn],SMALL(IF(Tabel5[Klubnavn]='Holdkort 7-mands Serien'!$L$5,ROW(Tabel5[Klubnavn])-1),ROW($A161))),"")</f>
        <v/>
      </c>
      <c r="B162" t="str">
        <f t="array" ref="B162">IFERROR(INDEX(Tabel5[Spiller-Id],SMALL(IF(Tabel5[Klubnavn]='Holdkort 7-mands Serien'!$L$5,ROW(Tabel5[Klubnavn])-1),ROW($A161))),"")</f>
        <v/>
      </c>
      <c r="C162" t="str">
        <f t="array" ref="C162">IF(OR('Holdkort 7-mands Serien'!$H$13:'Holdkort 7-mands Serien'!$H$35=A162),A162,"")</f>
        <v/>
      </c>
      <c r="D162" t="str">
        <f t="array" ref="D162">IF(ROWS(D$2:D162)&lt;=E$2,INDEX(A$2:A$200,SMALL(IF(C$2:C$200="",ROW(C$2:C$200)-ROW(C$2)+1),ROWS(C$2:C162))),"")</f>
        <v/>
      </c>
    </row>
    <row r="163" spans="1:4" x14ac:dyDescent="0.25">
      <c r="A163" t="str">
        <f t="array" ref="A163">IFERROR(INDEX(Tabel5[Navn],SMALL(IF(Tabel5[Klubnavn]='Holdkort 7-mands Serien'!$L$5,ROW(Tabel5[Klubnavn])-1),ROW($A162))),"")</f>
        <v/>
      </c>
      <c r="B163" t="str">
        <f t="array" ref="B163">IFERROR(INDEX(Tabel5[Spiller-Id],SMALL(IF(Tabel5[Klubnavn]='Holdkort 7-mands Serien'!$L$5,ROW(Tabel5[Klubnavn])-1),ROW($A162))),"")</f>
        <v/>
      </c>
      <c r="C163" t="str">
        <f t="array" ref="C163">IF(OR('Holdkort 7-mands Serien'!$H$13:'Holdkort 7-mands Serien'!$H$35=A163),A163,"")</f>
        <v/>
      </c>
      <c r="D163" t="str">
        <f t="array" ref="D163">IF(ROWS(D$2:D163)&lt;=E$2,INDEX(A$2:A$200,SMALL(IF(C$2:C$200="",ROW(C$2:C$200)-ROW(C$2)+1),ROWS(C$2:C163))),"")</f>
        <v/>
      </c>
    </row>
    <row r="164" spans="1:4" x14ac:dyDescent="0.25">
      <c r="A164" t="str">
        <f t="array" ref="A164">IFERROR(INDEX(Tabel5[Navn],SMALL(IF(Tabel5[Klubnavn]='Holdkort 7-mands Serien'!$L$5,ROW(Tabel5[Klubnavn])-1),ROW($A163))),"")</f>
        <v/>
      </c>
      <c r="B164" t="str">
        <f t="array" ref="B164">IFERROR(INDEX(Tabel5[Spiller-Id],SMALL(IF(Tabel5[Klubnavn]='Holdkort 7-mands Serien'!$L$5,ROW(Tabel5[Klubnavn])-1),ROW($A163))),"")</f>
        <v/>
      </c>
      <c r="C164" t="str">
        <f t="array" ref="C164">IF(OR('Holdkort 7-mands Serien'!$H$13:'Holdkort 7-mands Serien'!$H$35=A164),A164,"")</f>
        <v/>
      </c>
      <c r="D164" t="str">
        <f t="array" ref="D164">IF(ROWS(D$2:D164)&lt;=E$2,INDEX(A$2:A$200,SMALL(IF(C$2:C$200="",ROW(C$2:C$200)-ROW(C$2)+1),ROWS(C$2:C164))),"")</f>
        <v/>
      </c>
    </row>
    <row r="165" spans="1:4" x14ac:dyDescent="0.25">
      <c r="A165" t="str">
        <f t="array" ref="A165">IFERROR(INDEX(Tabel5[Navn],SMALL(IF(Tabel5[Klubnavn]='Holdkort 7-mands Serien'!$L$5,ROW(Tabel5[Klubnavn])-1),ROW($A164))),"")</f>
        <v/>
      </c>
      <c r="B165" t="str">
        <f t="array" ref="B165">IFERROR(INDEX(Tabel5[Spiller-Id],SMALL(IF(Tabel5[Klubnavn]='Holdkort 7-mands Serien'!$L$5,ROW(Tabel5[Klubnavn])-1),ROW($A164))),"")</f>
        <v/>
      </c>
      <c r="C165" t="str">
        <f t="array" ref="C165">IF(OR('Holdkort 7-mands Serien'!$H$13:'Holdkort 7-mands Serien'!$H$35=A165),A165,"")</f>
        <v/>
      </c>
      <c r="D165" t="str">
        <f t="array" ref="D165">IF(ROWS(D$2:D165)&lt;=E$2,INDEX(A$2:A$200,SMALL(IF(C$2:C$200="",ROW(C$2:C$200)-ROW(C$2)+1),ROWS(C$2:C165))),"")</f>
        <v/>
      </c>
    </row>
    <row r="166" spans="1:4" x14ac:dyDescent="0.25">
      <c r="A166" t="str">
        <f t="array" ref="A166">IFERROR(INDEX(Tabel5[Navn],SMALL(IF(Tabel5[Klubnavn]='Holdkort 7-mands Serien'!$L$5,ROW(Tabel5[Klubnavn])-1),ROW($A165))),"")</f>
        <v/>
      </c>
      <c r="B166" t="str">
        <f t="array" ref="B166">IFERROR(INDEX(Tabel5[Spiller-Id],SMALL(IF(Tabel5[Klubnavn]='Holdkort 7-mands Serien'!$L$5,ROW(Tabel5[Klubnavn])-1),ROW($A165))),"")</f>
        <v/>
      </c>
      <c r="C166" t="str">
        <f t="array" ref="C166">IF(OR('Holdkort 7-mands Serien'!$H$13:'Holdkort 7-mands Serien'!$H$35=A166),A166,"")</f>
        <v/>
      </c>
      <c r="D166" t="str">
        <f t="array" ref="D166">IF(ROWS(D$2:D166)&lt;=E$2,INDEX(A$2:A$200,SMALL(IF(C$2:C$200="",ROW(C$2:C$200)-ROW(C$2)+1),ROWS(C$2:C166))),"")</f>
        <v/>
      </c>
    </row>
    <row r="167" spans="1:4" x14ac:dyDescent="0.25">
      <c r="A167" t="str">
        <f t="array" ref="A167">IFERROR(INDEX(Tabel5[Navn],SMALL(IF(Tabel5[Klubnavn]='Holdkort 7-mands Serien'!$L$5,ROW(Tabel5[Klubnavn])-1),ROW($A166))),"")</f>
        <v/>
      </c>
      <c r="B167" t="str">
        <f t="array" ref="B167">IFERROR(INDEX(Tabel5[Spiller-Id],SMALL(IF(Tabel5[Klubnavn]='Holdkort 7-mands Serien'!$L$5,ROW(Tabel5[Klubnavn])-1),ROW($A166))),"")</f>
        <v/>
      </c>
      <c r="C167" t="str">
        <f t="array" ref="C167">IF(OR('Holdkort 7-mands Serien'!$H$13:'Holdkort 7-mands Serien'!$H$35=A167),A167,"")</f>
        <v/>
      </c>
      <c r="D167" t="str">
        <f t="array" ref="D167">IF(ROWS(D$2:D167)&lt;=E$2,INDEX(A$2:A$200,SMALL(IF(C$2:C$200="",ROW(C$2:C$200)-ROW(C$2)+1),ROWS(C$2:C167))),"")</f>
        <v/>
      </c>
    </row>
    <row r="168" spans="1:4" x14ac:dyDescent="0.25">
      <c r="A168" t="str">
        <f t="array" ref="A168">IFERROR(INDEX(Tabel5[Navn],SMALL(IF(Tabel5[Klubnavn]='Holdkort 7-mands Serien'!$L$5,ROW(Tabel5[Klubnavn])-1),ROW($A167))),"")</f>
        <v/>
      </c>
      <c r="B168" t="str">
        <f t="array" ref="B168">IFERROR(INDEX(Tabel5[Spiller-Id],SMALL(IF(Tabel5[Klubnavn]='Holdkort 7-mands Serien'!$L$5,ROW(Tabel5[Klubnavn])-1),ROW($A167))),"")</f>
        <v/>
      </c>
      <c r="C168" t="str">
        <f t="array" ref="C168">IF(OR('Holdkort 7-mands Serien'!$H$13:'Holdkort 7-mands Serien'!$H$35=A168),A168,"")</f>
        <v/>
      </c>
      <c r="D168" t="str">
        <f t="array" ref="D168">IF(ROWS(D$2:D168)&lt;=E$2,INDEX(A$2:A$200,SMALL(IF(C$2:C$200="",ROW(C$2:C$200)-ROW(C$2)+1),ROWS(C$2:C168))),"")</f>
        <v/>
      </c>
    </row>
    <row r="169" spans="1:4" x14ac:dyDescent="0.25">
      <c r="A169" t="str">
        <f t="array" ref="A169">IFERROR(INDEX(Tabel5[Navn],SMALL(IF(Tabel5[Klubnavn]='Holdkort 7-mands Serien'!$L$5,ROW(Tabel5[Klubnavn])-1),ROW($A168))),"")</f>
        <v/>
      </c>
      <c r="B169" t="str">
        <f t="array" ref="B169">IFERROR(INDEX(Tabel5[Spiller-Id],SMALL(IF(Tabel5[Klubnavn]='Holdkort 7-mands Serien'!$L$5,ROW(Tabel5[Klubnavn])-1),ROW($A168))),"")</f>
        <v/>
      </c>
      <c r="C169" t="str">
        <f t="array" ref="C169">IF(OR('Holdkort 7-mands Serien'!$H$13:'Holdkort 7-mands Serien'!$H$35=A169),A169,"")</f>
        <v/>
      </c>
      <c r="D169" t="str">
        <f t="array" ref="D169">IF(ROWS(D$2:D169)&lt;=E$2,INDEX(A$2:A$200,SMALL(IF(C$2:C$200="",ROW(C$2:C$200)-ROW(C$2)+1),ROWS(C$2:C169))),"")</f>
        <v/>
      </c>
    </row>
    <row r="170" spans="1:4" x14ac:dyDescent="0.25">
      <c r="A170" t="str">
        <f t="array" ref="A170">IFERROR(INDEX(Tabel5[Navn],SMALL(IF(Tabel5[Klubnavn]='Holdkort 7-mands Serien'!$L$5,ROW(Tabel5[Klubnavn])-1),ROW($A169))),"")</f>
        <v/>
      </c>
      <c r="B170" t="str">
        <f t="array" ref="B170">IFERROR(INDEX(Tabel5[Spiller-Id],SMALL(IF(Tabel5[Klubnavn]='Holdkort 7-mands Serien'!$L$5,ROW(Tabel5[Klubnavn])-1),ROW($A169))),"")</f>
        <v/>
      </c>
      <c r="C170" t="str">
        <f t="array" ref="C170">IF(OR('Holdkort 7-mands Serien'!$H$13:'Holdkort 7-mands Serien'!$H$35=A170),A170,"")</f>
        <v/>
      </c>
      <c r="D170" t="str">
        <f t="array" ref="D170">IF(ROWS(D$2:D170)&lt;=E$2,INDEX(A$2:A$200,SMALL(IF(C$2:C$200="",ROW(C$2:C$200)-ROW(C$2)+1),ROWS(C$2:C170))),"")</f>
        <v/>
      </c>
    </row>
    <row r="171" spans="1:4" x14ac:dyDescent="0.25">
      <c r="A171" t="str">
        <f t="array" ref="A171">IFERROR(INDEX(Tabel5[Navn],SMALL(IF(Tabel5[Klubnavn]='Holdkort 7-mands Serien'!$L$5,ROW(Tabel5[Klubnavn])-1),ROW($A170))),"")</f>
        <v/>
      </c>
      <c r="B171" t="str">
        <f t="array" ref="B171">IFERROR(INDEX(Tabel5[Spiller-Id],SMALL(IF(Tabel5[Klubnavn]='Holdkort 7-mands Serien'!$L$5,ROW(Tabel5[Klubnavn])-1),ROW($A170))),"")</f>
        <v/>
      </c>
      <c r="C171" t="str">
        <f t="array" ref="C171">IF(OR('Holdkort 7-mands Serien'!$H$13:'Holdkort 7-mands Serien'!$H$35=A171),A171,"")</f>
        <v/>
      </c>
      <c r="D171" t="str">
        <f t="array" ref="D171">IF(ROWS(D$2:D171)&lt;=E$2,INDEX(A$2:A$200,SMALL(IF(C$2:C$200="",ROW(C$2:C$200)-ROW(C$2)+1),ROWS(C$2:C171))),"")</f>
        <v/>
      </c>
    </row>
    <row r="172" spans="1:4" x14ac:dyDescent="0.25">
      <c r="A172" t="str">
        <f t="array" ref="A172">IFERROR(INDEX(Tabel5[Navn],SMALL(IF(Tabel5[Klubnavn]='Holdkort 7-mands Serien'!$L$5,ROW(Tabel5[Klubnavn])-1),ROW($A171))),"")</f>
        <v/>
      </c>
      <c r="B172" t="str">
        <f t="array" ref="B172">IFERROR(INDEX(Tabel5[Spiller-Id],SMALL(IF(Tabel5[Klubnavn]='Holdkort 7-mands Serien'!$L$5,ROW(Tabel5[Klubnavn])-1),ROW($A171))),"")</f>
        <v/>
      </c>
      <c r="C172" t="str">
        <f t="array" ref="C172">IF(OR('Holdkort 7-mands Serien'!$H$13:'Holdkort 7-mands Serien'!$H$35=A172),A172,"")</f>
        <v/>
      </c>
      <c r="D172" t="str">
        <f t="array" ref="D172">IF(ROWS(D$2:D172)&lt;=E$2,INDEX(A$2:A$200,SMALL(IF(C$2:C$200="",ROW(C$2:C$200)-ROW(C$2)+1),ROWS(C$2:C172))),"")</f>
        <v/>
      </c>
    </row>
    <row r="173" spans="1:4" x14ac:dyDescent="0.25">
      <c r="A173" t="str">
        <f t="array" ref="A173">IFERROR(INDEX(Tabel5[Navn],SMALL(IF(Tabel5[Klubnavn]='Holdkort 7-mands Serien'!$L$5,ROW(Tabel5[Klubnavn])-1),ROW($A172))),"")</f>
        <v/>
      </c>
      <c r="B173" t="str">
        <f t="array" ref="B173">IFERROR(INDEX(Tabel5[Spiller-Id],SMALL(IF(Tabel5[Klubnavn]='Holdkort 7-mands Serien'!$L$5,ROW(Tabel5[Klubnavn])-1),ROW($A172))),"")</f>
        <v/>
      </c>
      <c r="C173" t="str">
        <f t="array" ref="C173">IF(OR('Holdkort 7-mands Serien'!$H$13:'Holdkort 7-mands Serien'!$H$35=A173),A173,"")</f>
        <v/>
      </c>
      <c r="D173" t="str">
        <f t="array" ref="D173">IF(ROWS(D$2:D173)&lt;=E$2,INDEX(A$2:A$200,SMALL(IF(C$2:C$200="",ROW(C$2:C$200)-ROW(C$2)+1),ROWS(C$2:C173))),"")</f>
        <v/>
      </c>
    </row>
    <row r="174" spans="1:4" x14ac:dyDescent="0.25">
      <c r="A174" t="str">
        <f t="array" ref="A174">IFERROR(INDEX(Tabel5[Navn],SMALL(IF(Tabel5[Klubnavn]='Holdkort 7-mands Serien'!$L$5,ROW(Tabel5[Klubnavn])-1),ROW($A173))),"")</f>
        <v/>
      </c>
      <c r="B174" t="str">
        <f t="array" ref="B174">IFERROR(INDEX(Tabel5[Spiller-Id],SMALL(IF(Tabel5[Klubnavn]='Holdkort 7-mands Serien'!$L$5,ROW(Tabel5[Klubnavn])-1),ROW($A173))),"")</f>
        <v/>
      </c>
      <c r="C174" t="str">
        <f t="array" ref="C174">IF(OR('Holdkort 7-mands Serien'!$H$13:'Holdkort 7-mands Serien'!$H$35=A174),A174,"")</f>
        <v/>
      </c>
      <c r="D174" t="str">
        <f t="array" ref="D174">IF(ROWS(D$2:D174)&lt;=E$2,INDEX(A$2:A$200,SMALL(IF(C$2:C$200="",ROW(C$2:C$200)-ROW(C$2)+1),ROWS(C$2:C174))),"")</f>
        <v/>
      </c>
    </row>
    <row r="175" spans="1:4" x14ac:dyDescent="0.25">
      <c r="A175" t="str">
        <f t="array" ref="A175">IFERROR(INDEX(Tabel5[Navn],SMALL(IF(Tabel5[Klubnavn]='Holdkort 7-mands Serien'!$L$5,ROW(Tabel5[Klubnavn])-1),ROW($A174))),"")</f>
        <v/>
      </c>
      <c r="B175" t="str">
        <f t="array" ref="B175">IFERROR(INDEX(Tabel5[Spiller-Id],SMALL(IF(Tabel5[Klubnavn]='Holdkort 7-mands Serien'!$L$5,ROW(Tabel5[Klubnavn])-1),ROW($A174))),"")</f>
        <v/>
      </c>
      <c r="C175" t="str">
        <f t="array" ref="C175">IF(OR('Holdkort 7-mands Serien'!$H$13:'Holdkort 7-mands Serien'!$H$35=A175),A175,"")</f>
        <v/>
      </c>
      <c r="D175" t="str">
        <f t="array" ref="D175">IF(ROWS(D$2:D175)&lt;=E$2,INDEX(A$2:A$200,SMALL(IF(C$2:C$200="",ROW(C$2:C$200)-ROW(C$2)+1),ROWS(C$2:C175))),"")</f>
        <v/>
      </c>
    </row>
    <row r="176" spans="1:4" x14ac:dyDescent="0.25">
      <c r="A176" t="str">
        <f t="array" ref="A176">IFERROR(INDEX(Tabel5[Navn],SMALL(IF(Tabel5[Klubnavn]='Holdkort 7-mands Serien'!$L$5,ROW(Tabel5[Klubnavn])-1),ROW($A175))),"")</f>
        <v/>
      </c>
      <c r="B176" t="str">
        <f t="array" ref="B176">IFERROR(INDEX(Tabel5[Spiller-Id],SMALL(IF(Tabel5[Klubnavn]='Holdkort 7-mands Serien'!$L$5,ROW(Tabel5[Klubnavn])-1),ROW($A175))),"")</f>
        <v/>
      </c>
      <c r="C176" t="str">
        <f t="array" ref="C176">IF(OR('Holdkort 7-mands Serien'!$H$13:'Holdkort 7-mands Serien'!$H$35=A176),A176,"")</f>
        <v/>
      </c>
      <c r="D176" t="str">
        <f t="array" ref="D176">IF(ROWS(D$2:D176)&lt;=E$2,INDEX(A$2:A$200,SMALL(IF(C$2:C$200="",ROW(C$2:C$200)-ROW(C$2)+1),ROWS(C$2:C176))),"")</f>
        <v/>
      </c>
    </row>
    <row r="177" spans="1:4" x14ac:dyDescent="0.25">
      <c r="A177" t="str">
        <f t="array" ref="A177">IFERROR(INDEX(Tabel5[Navn],SMALL(IF(Tabel5[Klubnavn]='Holdkort 7-mands Serien'!$L$5,ROW(Tabel5[Klubnavn])-1),ROW($A176))),"")</f>
        <v/>
      </c>
      <c r="B177" t="str">
        <f t="array" ref="B177">IFERROR(INDEX(Tabel5[Spiller-Id],SMALL(IF(Tabel5[Klubnavn]='Holdkort 7-mands Serien'!$L$5,ROW(Tabel5[Klubnavn])-1),ROW($A176))),"")</f>
        <v/>
      </c>
      <c r="C177" t="str">
        <f t="array" ref="C177">IF(OR('Holdkort 7-mands Serien'!$H$13:'Holdkort 7-mands Serien'!$H$35=A177),A177,"")</f>
        <v/>
      </c>
      <c r="D177" t="str">
        <f t="array" ref="D177">IF(ROWS(D$2:D177)&lt;=E$2,INDEX(A$2:A$200,SMALL(IF(C$2:C$200="",ROW(C$2:C$200)-ROW(C$2)+1),ROWS(C$2:C177))),"")</f>
        <v/>
      </c>
    </row>
    <row r="178" spans="1:4" x14ac:dyDescent="0.25">
      <c r="A178" t="str">
        <f t="array" ref="A178">IFERROR(INDEX(Tabel5[Navn],SMALL(IF(Tabel5[Klubnavn]='Holdkort 7-mands Serien'!$L$5,ROW(Tabel5[Klubnavn])-1),ROW($A177))),"")</f>
        <v/>
      </c>
      <c r="B178" t="str">
        <f t="array" ref="B178">IFERROR(INDEX(Tabel5[Spiller-Id],SMALL(IF(Tabel5[Klubnavn]='Holdkort 7-mands Serien'!$L$5,ROW(Tabel5[Klubnavn])-1),ROW($A177))),"")</f>
        <v/>
      </c>
      <c r="C178" t="str">
        <f t="array" ref="C178">IF(OR('Holdkort 7-mands Serien'!$H$13:'Holdkort 7-mands Serien'!$H$35=A178),A178,"")</f>
        <v/>
      </c>
      <c r="D178" t="str">
        <f t="array" ref="D178">IF(ROWS(D$2:D178)&lt;=E$2,INDEX(A$2:A$200,SMALL(IF(C$2:C$200="",ROW(C$2:C$200)-ROW(C$2)+1),ROWS(C$2:C178))),"")</f>
        <v/>
      </c>
    </row>
    <row r="179" spans="1:4" x14ac:dyDescent="0.25">
      <c r="A179" t="str">
        <f t="array" ref="A179">IFERROR(INDEX(Tabel5[Navn],SMALL(IF(Tabel5[Klubnavn]='Holdkort 7-mands Serien'!$L$5,ROW(Tabel5[Klubnavn])-1),ROW($A178))),"")</f>
        <v/>
      </c>
      <c r="B179" t="str">
        <f t="array" ref="B179">IFERROR(INDEX(Tabel5[Spiller-Id],SMALL(IF(Tabel5[Klubnavn]='Holdkort 7-mands Serien'!$L$5,ROW(Tabel5[Klubnavn])-1),ROW($A178))),"")</f>
        <v/>
      </c>
      <c r="C179" t="str">
        <f t="array" ref="C179">IF(OR('Holdkort 7-mands Serien'!$H$13:'Holdkort 7-mands Serien'!$H$35=A179),A179,"")</f>
        <v/>
      </c>
      <c r="D179" t="str">
        <f t="array" ref="D179">IF(ROWS(D$2:D179)&lt;=E$2,INDEX(A$2:A$200,SMALL(IF(C$2:C$200="",ROW(C$2:C$200)-ROW(C$2)+1),ROWS(C$2:C179))),"")</f>
        <v/>
      </c>
    </row>
    <row r="180" spans="1:4" x14ac:dyDescent="0.25">
      <c r="A180" t="str">
        <f t="array" ref="A180">IFERROR(INDEX(Tabel5[Navn],SMALL(IF(Tabel5[Klubnavn]='Holdkort 7-mands Serien'!$L$5,ROW(Tabel5[Klubnavn])-1),ROW($A179))),"")</f>
        <v/>
      </c>
      <c r="B180" t="str">
        <f t="array" ref="B180">IFERROR(INDEX(Tabel5[Spiller-Id],SMALL(IF(Tabel5[Klubnavn]='Holdkort 7-mands Serien'!$L$5,ROW(Tabel5[Klubnavn])-1),ROW($A179))),"")</f>
        <v/>
      </c>
      <c r="C180" t="str">
        <f t="array" ref="C180">IF(OR('Holdkort 7-mands Serien'!$H$13:'Holdkort 7-mands Serien'!$H$35=A180),A180,"")</f>
        <v/>
      </c>
      <c r="D180" t="str">
        <f t="array" ref="D180">IF(ROWS(D$2:D180)&lt;=E$2,INDEX(A$2:A$200,SMALL(IF(C$2:C$200="",ROW(C$2:C$200)-ROW(C$2)+1),ROWS(C$2:C180))),"")</f>
        <v/>
      </c>
    </row>
    <row r="181" spans="1:4" x14ac:dyDescent="0.25">
      <c r="A181" t="str">
        <f t="array" ref="A181">IFERROR(INDEX(Tabel5[Navn],SMALL(IF(Tabel5[Klubnavn]='Holdkort 7-mands Serien'!$L$5,ROW(Tabel5[Klubnavn])-1),ROW($A180))),"")</f>
        <v/>
      </c>
      <c r="B181" t="str">
        <f t="array" ref="B181">IFERROR(INDEX(Tabel5[Spiller-Id],SMALL(IF(Tabel5[Klubnavn]='Holdkort 7-mands Serien'!$L$5,ROW(Tabel5[Klubnavn])-1),ROW($A180))),"")</f>
        <v/>
      </c>
      <c r="C181" t="str">
        <f t="array" ref="C181">IF(OR('Holdkort 7-mands Serien'!$H$13:'Holdkort 7-mands Serien'!$H$35=A181),A181,"")</f>
        <v/>
      </c>
      <c r="D181" t="str">
        <f t="array" ref="D181">IF(ROWS(D$2:D181)&lt;=E$2,INDEX(A$2:A$200,SMALL(IF(C$2:C$200="",ROW(C$2:C$200)-ROW(C$2)+1),ROWS(C$2:C181))),"")</f>
        <v/>
      </c>
    </row>
    <row r="182" spans="1:4" x14ac:dyDescent="0.25">
      <c r="A182" t="str">
        <f t="array" ref="A182">IFERROR(INDEX(Tabel5[Navn],SMALL(IF(Tabel5[Klubnavn]='Holdkort 7-mands Serien'!$L$5,ROW(Tabel5[Klubnavn])-1),ROW($A181))),"")</f>
        <v/>
      </c>
      <c r="B182" t="str">
        <f t="array" ref="B182">IFERROR(INDEX(Tabel5[Spiller-Id],SMALL(IF(Tabel5[Klubnavn]='Holdkort 7-mands Serien'!$L$5,ROW(Tabel5[Klubnavn])-1),ROW($A181))),"")</f>
        <v/>
      </c>
      <c r="C182" t="str">
        <f t="array" ref="C182">IF(OR('Holdkort 7-mands Serien'!$H$13:'Holdkort 7-mands Serien'!$H$35=A182),A182,"")</f>
        <v/>
      </c>
      <c r="D182" t="str">
        <f t="array" ref="D182">IF(ROWS(D$2:D182)&lt;=E$2,INDEX(A$2:A$200,SMALL(IF(C$2:C$200="",ROW(C$2:C$200)-ROW(C$2)+1),ROWS(C$2:C182))),"")</f>
        <v/>
      </c>
    </row>
    <row r="183" spans="1:4" x14ac:dyDescent="0.25">
      <c r="A183" t="str">
        <f t="array" ref="A183">IFERROR(INDEX(Tabel5[Navn],SMALL(IF(Tabel5[Klubnavn]='Holdkort 7-mands Serien'!$L$5,ROW(Tabel5[Klubnavn])-1),ROW($A182))),"")</f>
        <v/>
      </c>
      <c r="B183" t="str">
        <f t="array" ref="B183">IFERROR(INDEX(Tabel5[Spiller-Id],SMALL(IF(Tabel5[Klubnavn]='Holdkort 7-mands Serien'!$L$5,ROW(Tabel5[Klubnavn])-1),ROW($A182))),"")</f>
        <v/>
      </c>
      <c r="C183" t="str">
        <f t="array" ref="C183">IF(OR('Holdkort 7-mands Serien'!$H$13:'Holdkort 7-mands Serien'!$H$35=A183),A183,"")</f>
        <v/>
      </c>
      <c r="D183" t="str">
        <f t="array" ref="D183">IF(ROWS(D$2:D183)&lt;=E$2,INDEX(A$2:A$200,SMALL(IF(C$2:C$200="",ROW(C$2:C$200)-ROW(C$2)+1),ROWS(C$2:C183))),"")</f>
        <v/>
      </c>
    </row>
    <row r="184" spans="1:4" x14ac:dyDescent="0.25">
      <c r="A184" t="str">
        <f t="array" ref="A184">IFERROR(INDEX(Tabel5[Navn],SMALL(IF(Tabel5[Klubnavn]='Holdkort 7-mands Serien'!$L$5,ROW(Tabel5[Klubnavn])-1),ROW($A183))),"")</f>
        <v/>
      </c>
      <c r="B184" t="str">
        <f t="array" ref="B184">IFERROR(INDEX(Tabel5[Spiller-Id],SMALL(IF(Tabel5[Klubnavn]='Holdkort 7-mands Serien'!$L$5,ROW(Tabel5[Klubnavn])-1),ROW($A183))),"")</f>
        <v/>
      </c>
      <c r="C184" t="str">
        <f t="array" ref="C184">IF(OR('Holdkort 7-mands Serien'!$H$13:'Holdkort 7-mands Serien'!$H$35=A184),A184,"")</f>
        <v/>
      </c>
      <c r="D184" t="str">
        <f t="array" ref="D184">IF(ROWS(D$2:D184)&lt;=E$2,INDEX(A$2:A$200,SMALL(IF(C$2:C$200="",ROW(C$2:C$200)-ROW(C$2)+1),ROWS(C$2:C184))),"")</f>
        <v/>
      </c>
    </row>
    <row r="185" spans="1:4" x14ac:dyDescent="0.25">
      <c r="A185" t="str">
        <f t="array" ref="A185">IFERROR(INDEX(Tabel5[Navn],SMALL(IF(Tabel5[Klubnavn]='Holdkort 7-mands Serien'!$L$5,ROW(Tabel5[Klubnavn])-1),ROW($A184))),"")</f>
        <v/>
      </c>
      <c r="B185" t="str">
        <f t="array" ref="B185">IFERROR(INDEX(Tabel5[Spiller-Id],SMALL(IF(Tabel5[Klubnavn]='Holdkort 7-mands Serien'!$L$5,ROW(Tabel5[Klubnavn])-1),ROW($A184))),"")</f>
        <v/>
      </c>
      <c r="C185" t="str">
        <f t="array" ref="C185">IF(OR('Holdkort 7-mands Serien'!$H$13:'Holdkort 7-mands Serien'!$H$35=A185),A185,"")</f>
        <v/>
      </c>
      <c r="D185" t="str">
        <f t="array" ref="D185">IF(ROWS(D$2:D185)&lt;=E$2,INDEX(A$2:A$200,SMALL(IF(C$2:C$200="",ROW(C$2:C$200)-ROW(C$2)+1),ROWS(C$2:C185))),"")</f>
        <v/>
      </c>
    </row>
    <row r="186" spans="1:4" x14ac:dyDescent="0.25">
      <c r="A186" t="str">
        <f t="array" ref="A186">IFERROR(INDEX(Tabel5[Navn],SMALL(IF(Tabel5[Klubnavn]='Holdkort 7-mands Serien'!$L$5,ROW(Tabel5[Klubnavn])-1),ROW($A185))),"")</f>
        <v/>
      </c>
      <c r="B186" t="str">
        <f t="array" ref="B186">IFERROR(INDEX(Tabel5[Spiller-Id],SMALL(IF(Tabel5[Klubnavn]='Holdkort 7-mands Serien'!$L$5,ROW(Tabel5[Klubnavn])-1),ROW($A185))),"")</f>
        <v/>
      </c>
      <c r="C186" t="str">
        <f t="array" ref="C186">IF(OR('Holdkort 7-mands Serien'!$H$13:'Holdkort 7-mands Serien'!$H$35=A186),A186,"")</f>
        <v/>
      </c>
      <c r="D186" t="str">
        <f t="array" ref="D186">IF(ROWS(D$2:D186)&lt;=E$2,INDEX(A$2:A$200,SMALL(IF(C$2:C$200="",ROW(C$2:C$200)-ROW(C$2)+1),ROWS(C$2:C186))),"")</f>
        <v/>
      </c>
    </row>
    <row r="187" spans="1:4" x14ac:dyDescent="0.25">
      <c r="A187" t="str">
        <f t="array" ref="A187">IFERROR(INDEX(Tabel5[Navn],SMALL(IF(Tabel5[Klubnavn]='Holdkort 7-mands Serien'!$L$5,ROW(Tabel5[Klubnavn])-1),ROW($A186))),"")</f>
        <v/>
      </c>
      <c r="B187" t="str">
        <f t="array" ref="B187">IFERROR(INDEX(Tabel5[Spiller-Id],SMALL(IF(Tabel5[Klubnavn]='Holdkort 7-mands Serien'!$L$5,ROW(Tabel5[Klubnavn])-1),ROW($A186))),"")</f>
        <v/>
      </c>
      <c r="C187" t="str">
        <f t="array" ref="C187">IF(OR('Holdkort 7-mands Serien'!$H$13:'Holdkort 7-mands Serien'!$H$35=A187),A187,"")</f>
        <v/>
      </c>
      <c r="D187" t="str">
        <f t="array" ref="D187">IF(ROWS(D$2:D187)&lt;=E$2,INDEX(A$2:A$200,SMALL(IF(C$2:C$200="",ROW(C$2:C$200)-ROW(C$2)+1),ROWS(C$2:C187))),"")</f>
        <v/>
      </c>
    </row>
    <row r="188" spans="1:4" x14ac:dyDescent="0.25">
      <c r="A188" t="str">
        <f t="array" ref="A188">IFERROR(INDEX(Tabel5[Navn],SMALL(IF(Tabel5[Klubnavn]='Holdkort 7-mands Serien'!$L$5,ROW(Tabel5[Klubnavn])-1),ROW($A187))),"")</f>
        <v/>
      </c>
      <c r="B188" t="str">
        <f t="array" ref="B188">IFERROR(INDEX(Tabel5[Spiller-Id],SMALL(IF(Tabel5[Klubnavn]='Holdkort 7-mands Serien'!$L$5,ROW(Tabel5[Klubnavn])-1),ROW($A187))),"")</f>
        <v/>
      </c>
      <c r="C188" t="str">
        <f t="array" ref="C188">IF(OR('Holdkort 7-mands Serien'!$H$13:'Holdkort 7-mands Serien'!$H$35=A188),A188,"")</f>
        <v/>
      </c>
      <c r="D188" t="str">
        <f t="array" ref="D188">IF(ROWS(D$2:D188)&lt;=E$2,INDEX(A$2:A$200,SMALL(IF(C$2:C$200="",ROW(C$2:C$200)-ROW(C$2)+1),ROWS(C$2:C188))),"")</f>
        <v/>
      </c>
    </row>
    <row r="189" spans="1:4" x14ac:dyDescent="0.25">
      <c r="A189" t="str">
        <f t="array" ref="A189">IFERROR(INDEX(Tabel5[Navn],SMALL(IF(Tabel5[Klubnavn]='Holdkort 7-mands Serien'!$L$5,ROW(Tabel5[Klubnavn])-1),ROW($A188))),"")</f>
        <v/>
      </c>
      <c r="B189" t="str">
        <f t="array" ref="B189">IFERROR(INDEX(Tabel5[Spiller-Id],SMALL(IF(Tabel5[Klubnavn]='Holdkort 7-mands Serien'!$L$5,ROW(Tabel5[Klubnavn])-1),ROW($A188))),"")</f>
        <v/>
      </c>
      <c r="C189" t="str">
        <f t="array" ref="C189">IF(OR('Holdkort 7-mands Serien'!$H$13:'Holdkort 7-mands Serien'!$H$35=A189),A189,"")</f>
        <v/>
      </c>
      <c r="D189" t="str">
        <f t="array" ref="D189">IF(ROWS(D$2:D189)&lt;=E$2,INDEX(A$2:A$200,SMALL(IF(C$2:C$200="",ROW(C$2:C$200)-ROW(C$2)+1),ROWS(C$2:C189))),"")</f>
        <v/>
      </c>
    </row>
    <row r="190" spans="1:4" x14ac:dyDescent="0.25">
      <c r="A190" t="str">
        <f t="array" ref="A190">IFERROR(INDEX(Tabel5[Navn],SMALL(IF(Tabel5[Klubnavn]='Holdkort 7-mands Serien'!$L$5,ROW(Tabel5[Klubnavn])-1),ROW($A189))),"")</f>
        <v/>
      </c>
      <c r="B190" t="str">
        <f t="array" ref="B190">IFERROR(INDEX(Tabel5[Spiller-Id],SMALL(IF(Tabel5[Klubnavn]='Holdkort 7-mands Serien'!$L$5,ROW(Tabel5[Klubnavn])-1),ROW($A189))),"")</f>
        <v/>
      </c>
      <c r="C190" t="str">
        <f t="array" ref="C190">IF(OR('Holdkort 7-mands Serien'!$H$13:'Holdkort 7-mands Serien'!$H$35=A190),A190,"")</f>
        <v/>
      </c>
      <c r="D190" t="str">
        <f t="array" ref="D190">IF(ROWS(D$2:D190)&lt;=E$2,INDEX(A$2:A$200,SMALL(IF(C$2:C$200="",ROW(C$2:C$200)-ROW(C$2)+1),ROWS(C$2:C190))),"")</f>
        <v/>
      </c>
    </row>
    <row r="191" spans="1:4" x14ac:dyDescent="0.25">
      <c r="A191" t="str">
        <f t="array" ref="A191">IFERROR(INDEX(Tabel5[Navn],SMALL(IF(Tabel5[Klubnavn]='Holdkort 7-mands Serien'!$L$5,ROW(Tabel5[Klubnavn])-1),ROW($A190))),"")</f>
        <v/>
      </c>
      <c r="B191" t="str">
        <f t="array" ref="B191">IFERROR(INDEX(Tabel5[Spiller-Id],SMALL(IF(Tabel5[Klubnavn]='Holdkort 7-mands Serien'!$L$5,ROW(Tabel5[Klubnavn])-1),ROW($A190))),"")</f>
        <v/>
      </c>
      <c r="C191" t="str">
        <f t="array" ref="C191">IF(OR('Holdkort 7-mands Serien'!$H$13:'Holdkort 7-mands Serien'!$H$35=A191),A191,"")</f>
        <v/>
      </c>
      <c r="D191" t="str">
        <f t="array" ref="D191">IF(ROWS(D$2:D191)&lt;=E$2,INDEX(A$2:A$200,SMALL(IF(C$2:C$200="",ROW(C$2:C$200)-ROW(C$2)+1),ROWS(C$2:C191))),"")</f>
        <v/>
      </c>
    </row>
    <row r="192" spans="1:4" x14ac:dyDescent="0.25">
      <c r="A192" t="str">
        <f t="array" ref="A192">IFERROR(INDEX(Tabel5[Navn],SMALL(IF(Tabel5[Klubnavn]='Holdkort 7-mands Serien'!$L$5,ROW(Tabel5[Klubnavn])-1),ROW($A191))),"")</f>
        <v/>
      </c>
      <c r="B192" t="str">
        <f t="array" ref="B192">IFERROR(INDEX(Tabel5[Spiller-Id],SMALL(IF(Tabel5[Klubnavn]='Holdkort 7-mands Serien'!$L$5,ROW(Tabel5[Klubnavn])-1),ROW($A191))),"")</f>
        <v/>
      </c>
      <c r="C192" t="str">
        <f t="array" ref="C192">IF(OR('Holdkort 7-mands Serien'!$H$13:'Holdkort 7-mands Serien'!$H$35=A192),A192,"")</f>
        <v/>
      </c>
      <c r="D192" t="str">
        <f t="array" ref="D192">IF(ROWS(D$2:D192)&lt;=E$2,INDEX(A$2:A$200,SMALL(IF(C$2:C$200="",ROW(C$2:C$200)-ROW(C$2)+1),ROWS(C$2:C192))),"")</f>
        <v/>
      </c>
    </row>
    <row r="193" spans="1:4" x14ac:dyDescent="0.25">
      <c r="A193" t="str">
        <f t="array" ref="A193">IFERROR(INDEX(Tabel5[Navn],SMALL(IF(Tabel5[Klubnavn]='Holdkort 7-mands Serien'!$L$5,ROW(Tabel5[Klubnavn])-1),ROW($A192))),"")</f>
        <v/>
      </c>
      <c r="B193" t="str">
        <f t="array" ref="B193">IFERROR(INDEX(Tabel5[Spiller-Id],SMALL(IF(Tabel5[Klubnavn]='Holdkort 7-mands Serien'!$L$5,ROW(Tabel5[Klubnavn])-1),ROW($A192))),"")</f>
        <v/>
      </c>
      <c r="C193" t="str">
        <f t="array" ref="C193">IF(OR('Holdkort 7-mands Serien'!$H$13:'Holdkort 7-mands Serien'!$H$35=A193),A193,"")</f>
        <v/>
      </c>
      <c r="D193" t="str">
        <f t="array" ref="D193">IF(ROWS(D$2:D193)&lt;=E$2,INDEX(A$2:A$200,SMALL(IF(C$2:C$200="",ROW(C$2:C$200)-ROW(C$2)+1),ROWS(C$2:C193))),"")</f>
        <v/>
      </c>
    </row>
    <row r="194" spans="1:4" x14ac:dyDescent="0.25">
      <c r="A194" t="str">
        <f t="array" ref="A194">IFERROR(INDEX(Tabel5[Navn],SMALL(IF(Tabel5[Klubnavn]='Holdkort 7-mands Serien'!$L$5,ROW(Tabel5[Klubnavn])-1),ROW($A193))),"")</f>
        <v/>
      </c>
      <c r="B194" t="str">
        <f t="array" ref="B194">IFERROR(INDEX(Tabel5[Spiller-Id],SMALL(IF(Tabel5[Klubnavn]='Holdkort 7-mands Serien'!$L$5,ROW(Tabel5[Klubnavn])-1),ROW($A193))),"")</f>
        <v/>
      </c>
      <c r="C194" t="str">
        <f t="array" ref="C194">IF(OR('Holdkort 7-mands Serien'!$H$13:'Holdkort 7-mands Serien'!$H$35=A194),A194,"")</f>
        <v/>
      </c>
      <c r="D194" t="str">
        <f t="array" ref="D194">IF(ROWS(D$2:D194)&lt;=E$2,INDEX(A$2:A$200,SMALL(IF(C$2:C$200="",ROW(C$2:C$200)-ROW(C$2)+1),ROWS(C$2:C194))),"")</f>
        <v/>
      </c>
    </row>
    <row r="195" spans="1:4" x14ac:dyDescent="0.25">
      <c r="A195" t="str">
        <f t="array" ref="A195">IFERROR(INDEX(Tabel5[Navn],SMALL(IF(Tabel5[Klubnavn]='Holdkort 7-mands Serien'!$L$5,ROW(Tabel5[Klubnavn])-1),ROW($A194))),"")</f>
        <v/>
      </c>
      <c r="B195" t="str">
        <f t="array" ref="B195">IFERROR(INDEX(Tabel5[Spiller-Id],SMALL(IF(Tabel5[Klubnavn]='Holdkort 7-mands Serien'!$L$5,ROW(Tabel5[Klubnavn])-1),ROW($A194))),"")</f>
        <v/>
      </c>
      <c r="C195" t="str">
        <f t="array" ref="C195">IF(OR('Holdkort 7-mands Serien'!$H$13:'Holdkort 7-mands Serien'!$H$35=A195),A195,"")</f>
        <v/>
      </c>
      <c r="D195" t="str">
        <f t="array" ref="D195">IF(ROWS(D$2:D195)&lt;=E$2,INDEX(A$2:A$200,SMALL(IF(C$2:C$200="",ROW(C$2:C$200)-ROW(C$2)+1),ROWS(C$2:C195))),"")</f>
        <v/>
      </c>
    </row>
    <row r="196" spans="1:4" x14ac:dyDescent="0.25">
      <c r="A196" t="str">
        <f t="array" ref="A196">IFERROR(INDEX(Tabel5[Navn],SMALL(IF(Tabel5[Klubnavn]='Holdkort 7-mands Serien'!$L$5,ROW(Tabel5[Klubnavn])-1),ROW($A195))),"")</f>
        <v/>
      </c>
      <c r="B196" t="str">
        <f t="array" ref="B196">IFERROR(INDEX(Tabel5[Spiller-Id],SMALL(IF(Tabel5[Klubnavn]='Holdkort 7-mands Serien'!$L$5,ROW(Tabel5[Klubnavn])-1),ROW($A195))),"")</f>
        <v/>
      </c>
      <c r="C196" t="str">
        <f t="array" ref="C196">IF(OR('Holdkort 7-mands Serien'!$H$13:'Holdkort 7-mands Serien'!$H$35=A196),A196,"")</f>
        <v/>
      </c>
      <c r="D196" t="str">
        <f t="array" ref="D196">IF(ROWS(D$2:D196)&lt;=E$2,INDEX(A$2:A$200,SMALL(IF(C$2:C$200="",ROW(C$2:C$200)-ROW(C$2)+1),ROWS(C$2:C196))),"")</f>
        <v/>
      </c>
    </row>
    <row r="197" spans="1:4" x14ac:dyDescent="0.25">
      <c r="A197" t="str">
        <f t="array" ref="A197">IFERROR(INDEX(Tabel5[Navn],SMALL(IF(Tabel5[Klubnavn]='Holdkort 7-mands Serien'!$L$5,ROW(Tabel5[Klubnavn])-1),ROW($A196))),"")</f>
        <v/>
      </c>
      <c r="B197" t="str">
        <f t="array" ref="B197">IFERROR(INDEX(Tabel5[Spiller-Id],SMALL(IF(Tabel5[Klubnavn]='Holdkort 7-mands Serien'!$L$5,ROW(Tabel5[Klubnavn])-1),ROW($A196))),"")</f>
        <v/>
      </c>
      <c r="C197" t="str">
        <f t="array" ref="C197">IF(OR('Holdkort 7-mands Serien'!$H$13:'Holdkort 7-mands Serien'!$H$35=A197),A197,"")</f>
        <v/>
      </c>
      <c r="D197" t="str">
        <f t="array" ref="D197">IF(ROWS(D$2:D197)&lt;=E$2,INDEX(A$2:A$200,SMALL(IF(C$2:C$200="",ROW(C$2:C$200)-ROW(C$2)+1),ROWS(C$2:C197))),"")</f>
        <v/>
      </c>
    </row>
    <row r="198" spans="1:4" x14ac:dyDescent="0.25">
      <c r="A198" t="str">
        <f t="array" ref="A198">IFERROR(INDEX(Tabel5[Navn],SMALL(IF(Tabel5[Klubnavn]='Holdkort 7-mands Serien'!$L$5,ROW(Tabel5[Klubnavn])-1),ROW($A197))),"")</f>
        <v/>
      </c>
      <c r="B198" t="str">
        <f t="array" ref="B198">IFERROR(INDEX(Tabel5[Spiller-Id],SMALL(IF(Tabel5[Klubnavn]='Holdkort 7-mands Serien'!$L$5,ROW(Tabel5[Klubnavn])-1),ROW($A197))),"")</f>
        <v/>
      </c>
      <c r="C198" t="str">
        <f t="array" ref="C198">IF(OR('Holdkort 7-mands Serien'!$H$13:'Holdkort 7-mands Serien'!$H$35=A198),A198,"")</f>
        <v/>
      </c>
      <c r="D198" t="str">
        <f t="array" ref="D198">IF(ROWS(D$2:D198)&lt;=E$2,INDEX(A$2:A$200,SMALL(IF(C$2:C$200="",ROW(C$2:C$200)-ROW(C$2)+1),ROWS(C$2:C198))),"")</f>
        <v/>
      </c>
    </row>
    <row r="199" spans="1:4" x14ac:dyDescent="0.25">
      <c r="A199" t="str">
        <f t="array" ref="A199">IFERROR(INDEX(Tabel5[Navn],SMALL(IF(Tabel5[Klubnavn]='Holdkort 7-mands Serien'!$L$5,ROW(Tabel5[Klubnavn])-1),ROW($A198))),"")</f>
        <v/>
      </c>
      <c r="B199" t="str">
        <f t="array" ref="B199">IFERROR(INDEX(Tabel5[Spiller-Id],SMALL(IF(Tabel5[Klubnavn]='Holdkort 7-mands Serien'!$L$5,ROW(Tabel5[Klubnavn])-1),ROW($A198))),"")</f>
        <v/>
      </c>
      <c r="C199" t="str">
        <f t="array" ref="C199">IF(OR('Holdkort 7-mands Serien'!$H$13:'Holdkort 7-mands Serien'!$H$35=A199),A199,"")</f>
        <v/>
      </c>
      <c r="D199" t="str">
        <f t="array" ref="D199">IF(ROWS(D$2:D199)&lt;=E$2,INDEX(A$2:A$200,SMALL(IF(C$2:C$200="",ROW(C$2:C$200)-ROW(C$2)+1),ROWS(C$2:C199))),"")</f>
        <v/>
      </c>
    </row>
    <row r="200" spans="1:4" x14ac:dyDescent="0.25">
      <c r="A200" t="str">
        <f t="array" ref="A200">IFERROR(INDEX(Tabel5[Navn],SMALL(IF(Tabel5[Klubnavn]='Holdkort 7-mands Serien'!$L$5,ROW(Tabel5[Klubnavn])-1),ROW($A199))),"")</f>
        <v/>
      </c>
      <c r="B200" t="str">
        <f t="array" ref="B200">IFERROR(INDEX(Tabel5[Spiller-Id],SMALL(IF(Tabel5[Klubnavn]='Holdkort 7-mands Serien'!$L$5,ROW(Tabel5[Klubnavn])-1),ROW($A199))),"")</f>
        <v/>
      </c>
      <c r="C200" t="str">
        <f t="array" ref="C200">IF(OR('Holdkort 7-mands Serien'!$H$13:'Holdkort 7-mands Serien'!$H$35=A200),A200,"")</f>
        <v/>
      </c>
      <c r="D200" t="str">
        <f t="array" ref="D200">IF(ROWS(D$2:D200)&lt;=E$2,INDEX(A$2:A$200,SMALL(IF(C$2:C$200="",ROW(C$2:C$200)-ROW(C$2)+1),ROWS(C$2:C200))),"")</f>
        <v/>
      </c>
    </row>
    <row r="201" spans="1:4" x14ac:dyDescent="0.25">
      <c r="A201" t="str">
        <f t="array" ref="A201">IFERROR(INDEX(Tabel5[Navn],SMALL(IF(Tabel5[Klubnavn]='Holdkort 7-mands Serien'!$L$5,ROW(Tabel5[Klubnavn])),ROW($A80))),"")</f>
        <v/>
      </c>
      <c r="B201" t="str">
        <f t="array" ref="B201">IFERROR(INDEX(Tabel5[Spiller-Id],SMALL(IF(Tabel5[Klubnavn]='Holdkort 7-mands Serien'!$L$5,ROW(Tabel5[Klubnavn])),ROW($A80))),"")</f>
        <v/>
      </c>
    </row>
    <row r="202" spans="1:4" x14ac:dyDescent="0.25">
      <c r="A202" t="str">
        <f t="array" ref="A202">IFERROR(INDEX(Tabel5[Navn],SMALL(IF(Tabel5[Klubnavn]='Holdkort 7-mands Serien'!$L$5,ROW(Tabel5[Klubnavn])),ROW($A201))),"")</f>
        <v/>
      </c>
      <c r="B202" t="str">
        <f t="array" ref="B202">IFERROR(INDEX(Tabel5[Spiller-Id],SMALL(IF(Tabel5[Klubnavn]='Holdkort 7-mands Serien'!$L$5,ROW(Tabel5[Klubnavn])),ROW($A201))),"")</f>
        <v/>
      </c>
    </row>
    <row r="203" spans="1:4" x14ac:dyDescent="0.25">
      <c r="A203" t="str">
        <f t="array" ref="A203">IFERROR(INDEX(Tabel5[Navn],SMALL(IF(Tabel5[Klubnavn]='Holdkort 7-mands Serien'!$L$5,ROW(Tabel5[Klubnavn])),ROW($A202))),"")</f>
        <v/>
      </c>
      <c r="B203" t="str">
        <f t="array" ref="B203">IFERROR(INDEX(Tabel5[Spiller-Id],SMALL(IF(Tabel5[Klubnavn]='Holdkort 7-mands Serien'!$L$5,ROW(Tabel5[Klubnavn])),ROW($A202))),"")</f>
        <v/>
      </c>
    </row>
    <row r="204" spans="1:4" x14ac:dyDescent="0.25">
      <c r="A204" t="str">
        <f t="array" ref="A204">IFERROR(INDEX(Tabel5[Navn],SMALL(IF(Tabel5[Klubnavn]='Holdkort 7-mands Serien'!$L$5,ROW(Tabel5[Klubnavn])),ROW($A203))),"")</f>
        <v/>
      </c>
      <c r="B204" t="str">
        <f t="array" ref="B204">IFERROR(INDEX(Tabel5[Spiller-Id],SMALL(IF(Tabel5[Klubnavn]='Holdkort 7-mands Serien'!$L$5,ROW(Tabel5[Klubnavn])),ROW($A203))),"")</f>
        <v/>
      </c>
    </row>
    <row r="205" spans="1:4" x14ac:dyDescent="0.25">
      <c r="A205" t="str">
        <f t="array" ref="A205">IFERROR(INDEX(Tabel5[Navn],SMALL(IF(Tabel5[Klubnavn]='Holdkort 7-mands Serien'!$L$5,ROW(Tabel5[Klubnavn])),ROW($A204))),"")</f>
        <v/>
      </c>
      <c r="B205" t="str">
        <f t="array" ref="B205">IFERROR(INDEX(Tabel5[Spiller-Id],SMALL(IF(Tabel5[Klubnavn]='Holdkort 7-mands Serien'!$L$5,ROW(Tabel5[Klubnavn])),ROW($A204))),"")</f>
        <v/>
      </c>
    </row>
    <row r="206" spans="1:4" x14ac:dyDescent="0.25">
      <c r="A206" t="str">
        <f t="array" ref="A206">IFERROR(INDEX(Tabel5[Navn],SMALL(IF(Tabel5[Klubnavn]='Holdkort 7-mands Serien'!$L$5,ROW(Tabel5[Klubnavn])),ROW($A205))),"")</f>
        <v/>
      </c>
      <c r="B206" t="str">
        <f t="array" ref="B206">IFERROR(INDEX(Tabel5[Spiller-Id],SMALL(IF(Tabel5[Klubnavn]='Holdkort 7-mands Serien'!$L$5,ROW(Tabel5[Klubnavn])),ROW($A205))),"")</f>
        <v/>
      </c>
    </row>
    <row r="207" spans="1:4" x14ac:dyDescent="0.25">
      <c r="A207" t="str">
        <f t="array" ref="A207">IFERROR(INDEX(Tabel5[Navn],SMALL(IF(Tabel5[Klubnavn]='Holdkort 7-mands Serien'!$L$5,ROW(Tabel5[Klubnavn])),ROW($A206))),"")</f>
        <v/>
      </c>
      <c r="B207" t="str">
        <f t="array" ref="B207">IFERROR(INDEX(Tabel5[Spiller-Id],SMALL(IF(Tabel5[Klubnavn]='Holdkort 7-mands Serien'!$L$5,ROW(Tabel5[Klubnavn])),ROW($A206))),"")</f>
        <v/>
      </c>
    </row>
    <row r="208" spans="1:4" x14ac:dyDescent="0.25">
      <c r="A208" t="str">
        <f t="array" ref="A208">IFERROR(INDEX(Tabel5[Navn],SMALL(IF(Tabel5[Klubnavn]='Holdkort 7-mands Serien'!$L$5,ROW(Tabel5[Klubnavn])),ROW($A207))),"")</f>
        <v/>
      </c>
      <c r="B208" t="str">
        <f t="array" ref="B208">IFERROR(INDEX(Tabel5[Spiller-Id],SMALL(IF(Tabel5[Klubnavn]='Holdkort 7-mands Serien'!$L$5,ROW(Tabel5[Klubnavn])),ROW($A207))),"")</f>
        <v/>
      </c>
    </row>
    <row r="209" spans="1:2" x14ac:dyDescent="0.25">
      <c r="A209" t="str">
        <f t="array" ref="A209">IFERROR(INDEX(Tabel5[Navn],SMALL(IF(Tabel5[Klubnavn]='Holdkort 7-mands Serien'!$L$5,ROW(Tabel5[Klubnavn])),ROW($A208))),"")</f>
        <v/>
      </c>
      <c r="B209" t="str">
        <f t="array" ref="B209">IFERROR(INDEX(Tabel5[Spiller-Id],SMALL(IF(Tabel5[Klubnavn]='Holdkort 7-mands Serien'!$L$5,ROW(Tabel5[Klubnavn])),ROW($A208))),"")</f>
        <v/>
      </c>
    </row>
    <row r="210" spans="1:2" x14ac:dyDescent="0.25">
      <c r="A210" t="str">
        <f t="array" ref="A210">IFERROR(INDEX(Tabel5[Navn],SMALL(IF(Tabel5[Klubnavn]='Holdkort 7-mands Serien'!$L$5,ROW(Tabel5[Klubnavn])),ROW($A209))),"")</f>
        <v/>
      </c>
      <c r="B210" t="str">
        <f t="array" ref="B210">IFERROR(INDEX(Tabel5[Spiller-Id],SMALL(IF(Tabel5[Klubnavn]='Holdkort 7-mands Serien'!$L$5,ROW(Tabel5[Klubnavn])),ROW($A209))),"")</f>
        <v/>
      </c>
    </row>
    <row r="211" spans="1:2" x14ac:dyDescent="0.25">
      <c r="A211" t="str">
        <f t="array" ref="A211">IFERROR(INDEX(Tabel5[Navn],SMALL(IF(Tabel5[Klubnavn]='Holdkort 7-mands Serien'!$L$5,ROW(Tabel5[Klubnavn])),ROW($A210))),"")</f>
        <v/>
      </c>
      <c r="B211" t="str">
        <f t="array" ref="B211">IFERROR(INDEX(Tabel5[Spiller-Id],SMALL(IF(Tabel5[Klubnavn]='Holdkort 7-mands Serien'!$L$5,ROW(Tabel5[Klubnavn])),ROW($A210))),"")</f>
        <v/>
      </c>
    </row>
    <row r="212" spans="1:2" x14ac:dyDescent="0.25">
      <c r="A212" t="str">
        <f t="array" ref="A212">IFERROR(INDEX(Tabel5[Navn],SMALL(IF(Tabel5[Klubnavn]='Holdkort 7-mands Serien'!$L$5,ROW(Tabel5[Klubnavn])),ROW($A211))),"")</f>
        <v/>
      </c>
      <c r="B212" t="str">
        <f t="array" ref="B212">IFERROR(INDEX(Tabel5[Spiller-Id],SMALL(IF(Tabel5[Klubnavn]='Holdkort 7-mands Serien'!$L$5,ROW(Tabel5[Klubnavn])),ROW($A211))),"")</f>
        <v/>
      </c>
    </row>
    <row r="213" spans="1:2" x14ac:dyDescent="0.25">
      <c r="A213" t="str">
        <f t="array" ref="A213">IFERROR(INDEX(Tabel5[Navn],SMALL(IF(Tabel5[Klubnavn]='Holdkort 7-mands Serien'!$L$5,ROW(Tabel5[Klubnavn])),ROW($A212))),"")</f>
        <v/>
      </c>
      <c r="B213" t="str">
        <f t="array" ref="B213">IFERROR(INDEX(Tabel5[Spiller-Id],SMALL(IF(Tabel5[Klubnavn]='Holdkort 7-mands Serien'!$L$5,ROW(Tabel5[Klubnavn])),ROW($A212))),"")</f>
        <v/>
      </c>
    </row>
    <row r="214" spans="1:2" x14ac:dyDescent="0.25">
      <c r="A214" t="str">
        <f t="array" ref="A214">IFERROR(INDEX(Tabel5[Navn],SMALL(IF(Tabel5[Klubnavn]='Holdkort 7-mands Serien'!$L$5,ROW(Tabel5[Klubnavn])),ROW($A213))),"")</f>
        <v/>
      </c>
      <c r="B214" t="str">
        <f t="array" ref="B214">IFERROR(INDEX(Tabel5[Spiller-Id],SMALL(IF(Tabel5[Klubnavn]='Holdkort 7-mands Serien'!$L$5,ROW(Tabel5[Klubnavn])),ROW($A213))),"")</f>
        <v/>
      </c>
    </row>
    <row r="215" spans="1:2" x14ac:dyDescent="0.25">
      <c r="A215" t="str">
        <f t="array" ref="A215">IFERROR(INDEX(Tabel5[Navn],SMALL(IF(Tabel5[Klubnavn]='Holdkort 7-mands Serien'!$L$5,ROW(Tabel5[Klubnavn])),ROW($A214))),"")</f>
        <v/>
      </c>
      <c r="B215" t="str">
        <f t="array" ref="B215">IFERROR(INDEX(Tabel5[Spiller-Id],SMALL(IF(Tabel5[Klubnavn]='Holdkort 7-mands Serien'!$L$5,ROW(Tabel5[Klubnavn])),ROW($A214))),"")</f>
        <v/>
      </c>
    </row>
    <row r="216" spans="1:2" x14ac:dyDescent="0.25">
      <c r="A216" t="str">
        <f t="array" ref="A216">IFERROR(INDEX(Tabel5[Navn],SMALL(IF(Tabel5[Klubnavn]='Holdkort 7-mands Serien'!$L$5,ROW(Tabel5[Klubnavn])),ROW($A215))),"")</f>
        <v/>
      </c>
      <c r="B216" t="str">
        <f t="array" ref="B216">IFERROR(INDEX(Tabel5[Spiller-Id],SMALL(IF(Tabel5[Klubnavn]='Holdkort 7-mands Serien'!$L$5,ROW(Tabel5[Klubnavn])),ROW($A215))),"")</f>
        <v/>
      </c>
    </row>
    <row r="217" spans="1:2" x14ac:dyDescent="0.25">
      <c r="A217" t="str">
        <f t="array" ref="A217">IFERROR(INDEX(Tabel5[Navn],SMALL(IF(Tabel5[Klubnavn]='Holdkort 7-mands Serien'!$L$5,ROW(Tabel5[Klubnavn])),ROW($A216))),"")</f>
        <v/>
      </c>
      <c r="B217" t="str">
        <f t="array" ref="B217">IFERROR(INDEX(Tabel5[Spiller-Id],SMALL(IF(Tabel5[Klubnavn]='Holdkort 7-mands Serien'!$L$5,ROW(Tabel5[Klubnavn])),ROW($A216))),"")</f>
        <v/>
      </c>
    </row>
    <row r="218" spans="1:2" x14ac:dyDescent="0.25">
      <c r="A218" t="str">
        <f t="array" ref="A218">IFERROR(INDEX(Tabel5[Navn],SMALL(IF(Tabel5[Klubnavn]='Holdkort 7-mands Serien'!$L$5,ROW(Tabel5[Klubnavn])),ROW($A217))),"")</f>
        <v/>
      </c>
      <c r="B218" t="str">
        <f t="array" ref="B218">IFERROR(INDEX(Tabel5[Spiller-Id],SMALL(IF(Tabel5[Klubnavn]='Holdkort 7-mands Serien'!$L$5,ROW(Tabel5[Klubnavn])),ROW($A217))),"")</f>
        <v/>
      </c>
    </row>
    <row r="219" spans="1:2" x14ac:dyDescent="0.25">
      <c r="A219" t="str">
        <f t="array" ref="A219">IFERROR(INDEX(Tabel5[Navn],SMALL(IF(Tabel5[Klubnavn]='Holdkort 7-mands Serien'!$L$5,ROW(Tabel5[Klubnavn])),ROW($A218))),"")</f>
        <v/>
      </c>
      <c r="B219" t="str">
        <f t="array" ref="B219">IFERROR(INDEX(Tabel5[Spiller-Id],SMALL(IF(Tabel5[Klubnavn]='Holdkort 7-mands Serien'!$L$5,ROW(Tabel5[Klubnavn])),ROW($A218))),"")</f>
        <v/>
      </c>
    </row>
    <row r="220" spans="1:2" x14ac:dyDescent="0.25">
      <c r="A220" t="str">
        <f t="array" ref="A220">IFERROR(INDEX(Tabel5[Navn],SMALL(IF(Tabel5[Klubnavn]='Holdkort 7-mands Serien'!$L$5,ROW(Tabel5[Klubnavn])),ROW($A219))),"")</f>
        <v/>
      </c>
      <c r="B220" t="str">
        <f t="array" ref="B220">IFERROR(INDEX(Tabel5[Spiller-Id],SMALL(IF(Tabel5[Klubnavn]='Holdkort 7-mands Serien'!$L$5,ROW(Tabel5[Klubnavn])),ROW($A219))),"")</f>
        <v/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71"/>
  <sheetViews>
    <sheetView workbookViewId="0">
      <pane ySplit="1" topLeftCell="A2" activePane="bottomLeft" state="frozen"/>
      <selection activeCell="L1" sqref="L1:X2"/>
      <selection pane="bottomLeft" activeCell="L1" sqref="L1:X2"/>
    </sheetView>
  </sheetViews>
  <sheetFormatPr defaultRowHeight="15" x14ac:dyDescent="0.25"/>
  <cols>
    <col min="1" max="1" width="18.42578125" bestFit="1" customWidth="1"/>
    <col min="2" max="2" width="33.5703125" bestFit="1" customWidth="1"/>
    <col min="3" max="3" width="11.42578125" bestFit="1" customWidth="1"/>
    <col min="4" max="4" width="22.140625" bestFit="1" customWidth="1"/>
  </cols>
  <sheetData>
    <row r="1" spans="1:4" x14ac:dyDescent="0.25">
      <c r="A1" t="s">
        <v>160</v>
      </c>
      <c r="B1" t="s">
        <v>1</v>
      </c>
      <c r="C1" t="s">
        <v>159</v>
      </c>
      <c r="D1" t="s">
        <v>989</v>
      </c>
    </row>
    <row r="2" spans="1:4" x14ac:dyDescent="0.25">
      <c r="A2" t="s">
        <v>23</v>
      </c>
      <c r="B2" t="s">
        <v>826</v>
      </c>
      <c r="C2">
        <v>12632</v>
      </c>
      <c r="D2" t="str">
        <f>VLOOKUP(Tabel5[[#This Row],[Klubnavn]],Tabel6[],1,FALSE)</f>
        <v>Amager P96</v>
      </c>
    </row>
    <row r="3" spans="1:4" x14ac:dyDescent="0.25">
      <c r="A3" t="s">
        <v>23</v>
      </c>
      <c r="B3" t="s">
        <v>168</v>
      </c>
      <c r="C3">
        <v>11877</v>
      </c>
      <c r="D3" t="str">
        <f>VLOOKUP(Tabel5[[#This Row],[Klubnavn]],Tabel6[],1,FALSE)</f>
        <v>Amager P96</v>
      </c>
    </row>
    <row r="4" spans="1:4" x14ac:dyDescent="0.25">
      <c r="A4" t="s">
        <v>23</v>
      </c>
      <c r="B4" t="s">
        <v>621</v>
      </c>
      <c r="C4">
        <v>13187</v>
      </c>
      <c r="D4" t="str">
        <f>VLOOKUP(Tabel5[[#This Row],[Klubnavn]],Tabel6[],1,FALSE)</f>
        <v>Amager P96</v>
      </c>
    </row>
    <row r="5" spans="1:4" x14ac:dyDescent="0.25">
      <c r="A5" t="s">
        <v>23</v>
      </c>
      <c r="B5" t="s">
        <v>723</v>
      </c>
      <c r="C5">
        <v>12721</v>
      </c>
      <c r="D5" t="str">
        <f>VLOOKUP(Tabel5[[#This Row],[Klubnavn]],Tabel6[],1,FALSE)</f>
        <v>Amager P96</v>
      </c>
    </row>
    <row r="6" spans="1:4" x14ac:dyDescent="0.25">
      <c r="A6" t="s">
        <v>23</v>
      </c>
      <c r="B6" t="s">
        <v>388</v>
      </c>
      <c r="C6">
        <v>12048</v>
      </c>
      <c r="D6" t="str">
        <f>VLOOKUP(Tabel5[[#This Row],[Klubnavn]],Tabel6[],1,FALSE)</f>
        <v>Amager P96</v>
      </c>
    </row>
    <row r="7" spans="1:4" x14ac:dyDescent="0.25">
      <c r="A7" t="s">
        <v>23</v>
      </c>
      <c r="B7" t="s">
        <v>710</v>
      </c>
      <c r="C7">
        <v>13347</v>
      </c>
      <c r="D7" t="str">
        <f>VLOOKUP(Tabel5[[#This Row],[Klubnavn]],Tabel6[],1,FALSE)</f>
        <v>Amager P96</v>
      </c>
    </row>
    <row r="8" spans="1:4" x14ac:dyDescent="0.25">
      <c r="A8" t="s">
        <v>23</v>
      </c>
      <c r="B8" t="s">
        <v>389</v>
      </c>
      <c r="C8">
        <v>12646</v>
      </c>
      <c r="D8" t="str">
        <f>VLOOKUP(Tabel5[[#This Row],[Klubnavn]],Tabel6[],1,FALSE)</f>
        <v>Amager P96</v>
      </c>
    </row>
    <row r="9" spans="1:4" x14ac:dyDescent="0.25">
      <c r="A9" t="s">
        <v>23</v>
      </c>
      <c r="B9" t="s">
        <v>624</v>
      </c>
      <c r="C9">
        <v>13186</v>
      </c>
      <c r="D9" t="str">
        <f>VLOOKUP(Tabel5[[#This Row],[Klubnavn]],Tabel6[],1,FALSE)</f>
        <v>Amager P96</v>
      </c>
    </row>
    <row r="10" spans="1:4" x14ac:dyDescent="0.25">
      <c r="A10" t="s">
        <v>23</v>
      </c>
      <c r="B10" t="s">
        <v>189</v>
      </c>
      <c r="C10">
        <v>10781</v>
      </c>
      <c r="D10" t="str">
        <f>VLOOKUP(Tabel5[[#This Row],[Klubnavn]],Tabel6[],1,FALSE)</f>
        <v>Amager P96</v>
      </c>
    </row>
    <row r="11" spans="1:4" x14ac:dyDescent="0.25">
      <c r="A11" t="s">
        <v>23</v>
      </c>
      <c r="B11" t="s">
        <v>346</v>
      </c>
      <c r="C11">
        <v>12633</v>
      </c>
      <c r="D11" t="str">
        <f>VLOOKUP(Tabel5[[#This Row],[Klubnavn]],Tabel6[],1,FALSE)</f>
        <v>Amager P96</v>
      </c>
    </row>
    <row r="12" spans="1:4" x14ac:dyDescent="0.25">
      <c r="A12" t="s">
        <v>23</v>
      </c>
      <c r="B12" t="s">
        <v>197</v>
      </c>
      <c r="C12">
        <v>11170</v>
      </c>
      <c r="D12" t="str">
        <f>VLOOKUP(Tabel5[[#This Row],[Klubnavn]],Tabel6[],1,FALSE)</f>
        <v>Amager P96</v>
      </c>
    </row>
    <row r="13" spans="1:4" x14ac:dyDescent="0.25">
      <c r="A13" t="s">
        <v>23</v>
      </c>
      <c r="B13" t="s">
        <v>1000</v>
      </c>
      <c r="C13">
        <v>13504</v>
      </c>
      <c r="D13" t="str">
        <f>VLOOKUP(Tabel5[[#This Row],[Klubnavn]],Tabel6[],1,FALSE)</f>
        <v>Amager P96</v>
      </c>
    </row>
    <row r="14" spans="1:4" x14ac:dyDescent="0.25">
      <c r="A14" t="s">
        <v>23</v>
      </c>
      <c r="B14" t="s">
        <v>494</v>
      </c>
      <c r="C14">
        <v>12622</v>
      </c>
      <c r="D14" t="str">
        <f>VLOOKUP(Tabel5[[#This Row],[Klubnavn]],Tabel6[],1,FALSE)</f>
        <v>Amager P96</v>
      </c>
    </row>
    <row r="15" spans="1:4" x14ac:dyDescent="0.25">
      <c r="A15" t="s">
        <v>23</v>
      </c>
      <c r="B15" t="s">
        <v>854</v>
      </c>
      <c r="C15">
        <v>10421</v>
      </c>
      <c r="D15" t="str">
        <f>VLOOKUP(Tabel5[[#This Row],[Klubnavn]],Tabel6[],1,FALSE)</f>
        <v>Amager P96</v>
      </c>
    </row>
    <row r="16" spans="1:4" x14ac:dyDescent="0.25">
      <c r="A16" t="s">
        <v>23</v>
      </c>
      <c r="B16" t="s">
        <v>856</v>
      </c>
      <c r="C16">
        <v>12717</v>
      </c>
      <c r="D16" t="str">
        <f>VLOOKUP(Tabel5[[#This Row],[Klubnavn]],Tabel6[],1,FALSE)</f>
        <v>Amager P96</v>
      </c>
    </row>
    <row r="17" spans="1:4" x14ac:dyDescent="0.25">
      <c r="A17" t="s">
        <v>23</v>
      </c>
      <c r="B17" t="s">
        <v>857</v>
      </c>
      <c r="C17">
        <v>11670</v>
      </c>
      <c r="D17" t="str">
        <f>VLOOKUP(Tabel5[[#This Row],[Klubnavn]],Tabel6[],1,FALSE)</f>
        <v>Amager P96</v>
      </c>
    </row>
    <row r="18" spans="1:4" x14ac:dyDescent="0.25">
      <c r="A18" t="s">
        <v>23</v>
      </c>
      <c r="B18" t="s">
        <v>684</v>
      </c>
      <c r="C18">
        <v>10447</v>
      </c>
      <c r="D18" t="str">
        <f>VLOOKUP(Tabel5[[#This Row],[Klubnavn]],Tabel6[],1,FALSE)</f>
        <v>Amager P96</v>
      </c>
    </row>
    <row r="19" spans="1:4" x14ac:dyDescent="0.25">
      <c r="A19" t="s">
        <v>23</v>
      </c>
      <c r="B19" t="s">
        <v>204</v>
      </c>
      <c r="C19">
        <v>11118</v>
      </c>
      <c r="D19" t="str">
        <f>VLOOKUP(Tabel5[[#This Row],[Klubnavn]],Tabel6[],1,FALSE)</f>
        <v>Amager P96</v>
      </c>
    </row>
    <row r="20" spans="1:4" x14ac:dyDescent="0.25">
      <c r="A20" t="s">
        <v>23</v>
      </c>
      <c r="B20" t="s">
        <v>205</v>
      </c>
      <c r="C20">
        <v>11225</v>
      </c>
      <c r="D20" t="str">
        <f>VLOOKUP(Tabel5[[#This Row],[Klubnavn]],Tabel6[],1,FALSE)</f>
        <v>Amager P96</v>
      </c>
    </row>
    <row r="21" spans="1:4" x14ac:dyDescent="0.25">
      <c r="A21" t="s">
        <v>23</v>
      </c>
      <c r="B21" t="s">
        <v>208</v>
      </c>
      <c r="C21">
        <v>11195</v>
      </c>
      <c r="D21" t="str">
        <f>VLOOKUP(Tabel5[[#This Row],[Klubnavn]],Tabel6[],1,FALSE)</f>
        <v>Amager P96</v>
      </c>
    </row>
    <row r="22" spans="1:4" x14ac:dyDescent="0.25">
      <c r="A22" t="s">
        <v>23</v>
      </c>
      <c r="B22" t="s">
        <v>869</v>
      </c>
      <c r="C22">
        <v>12643</v>
      </c>
      <c r="D22" t="str">
        <f>VLOOKUP(Tabel5[[#This Row],[Klubnavn]],Tabel6[],1,FALSE)</f>
        <v>Amager P96</v>
      </c>
    </row>
    <row r="23" spans="1:4" x14ac:dyDescent="0.25">
      <c r="A23" t="s">
        <v>23</v>
      </c>
      <c r="B23" t="s">
        <v>876</v>
      </c>
      <c r="C23">
        <v>12644</v>
      </c>
      <c r="D23" t="str">
        <f>VLOOKUP(Tabel5[[#This Row],[Klubnavn]],Tabel6[],1,FALSE)</f>
        <v>Amager P96</v>
      </c>
    </row>
    <row r="24" spans="1:4" x14ac:dyDescent="0.25">
      <c r="A24" t="s">
        <v>23</v>
      </c>
      <c r="B24" t="s">
        <v>352</v>
      </c>
      <c r="C24">
        <v>11665</v>
      </c>
      <c r="D24" t="str">
        <f>VLOOKUP(Tabel5[[#This Row],[Klubnavn]],Tabel6[],1,FALSE)</f>
        <v>Amager P96</v>
      </c>
    </row>
    <row r="25" spans="1:4" x14ac:dyDescent="0.25">
      <c r="A25" t="s">
        <v>23</v>
      </c>
      <c r="B25" t="s">
        <v>886</v>
      </c>
      <c r="C25">
        <v>12734</v>
      </c>
      <c r="D25" t="str">
        <f>VLOOKUP(Tabel5[[#This Row],[Klubnavn]],Tabel6[],1,FALSE)</f>
        <v>Amager P96</v>
      </c>
    </row>
    <row r="26" spans="1:4" x14ac:dyDescent="0.25">
      <c r="A26" t="s">
        <v>23</v>
      </c>
      <c r="B26" t="s">
        <v>887</v>
      </c>
      <c r="C26">
        <v>12641</v>
      </c>
      <c r="D26" t="str">
        <f>VLOOKUP(Tabel5[[#This Row],[Klubnavn]],Tabel6[],1,FALSE)</f>
        <v>Amager P96</v>
      </c>
    </row>
    <row r="27" spans="1:4" x14ac:dyDescent="0.25">
      <c r="A27" t="s">
        <v>23</v>
      </c>
      <c r="B27" t="s">
        <v>889</v>
      </c>
      <c r="C27">
        <v>11661</v>
      </c>
      <c r="D27" t="str">
        <f>VLOOKUP(Tabel5[[#This Row],[Klubnavn]],Tabel6[],1,FALSE)</f>
        <v>Amager P96</v>
      </c>
    </row>
    <row r="28" spans="1:4" x14ac:dyDescent="0.25">
      <c r="A28" t="s">
        <v>23</v>
      </c>
      <c r="B28" t="s">
        <v>372</v>
      </c>
      <c r="C28">
        <v>12669</v>
      </c>
      <c r="D28" t="str">
        <f>VLOOKUP(Tabel5[[#This Row],[Klubnavn]],Tabel6[],1,FALSE)</f>
        <v>Amager P96</v>
      </c>
    </row>
    <row r="29" spans="1:4" x14ac:dyDescent="0.25">
      <c r="A29" t="s">
        <v>23</v>
      </c>
      <c r="B29" t="s">
        <v>525</v>
      </c>
      <c r="C29">
        <v>13032</v>
      </c>
      <c r="D29" t="str">
        <f>VLOOKUP(Tabel5[[#This Row],[Klubnavn]],Tabel6[],1,FALSE)</f>
        <v>Amager P96</v>
      </c>
    </row>
    <row r="30" spans="1:4" x14ac:dyDescent="0.25">
      <c r="A30" t="s">
        <v>23</v>
      </c>
      <c r="B30" t="s">
        <v>1036</v>
      </c>
      <c r="C30">
        <v>13538</v>
      </c>
      <c r="D30" t="str">
        <f>VLOOKUP(Tabel5[[#This Row],[Klubnavn]],Tabel6[],1,FALSE)</f>
        <v>Amager P96</v>
      </c>
    </row>
    <row r="31" spans="1:4" x14ac:dyDescent="0.25">
      <c r="A31" t="s">
        <v>23</v>
      </c>
      <c r="B31" t="s">
        <v>356</v>
      </c>
      <c r="C31">
        <v>12623</v>
      </c>
      <c r="D31" t="str">
        <f>VLOOKUP(Tabel5[[#This Row],[Klubnavn]],Tabel6[],1,FALSE)</f>
        <v>Amager P96</v>
      </c>
    </row>
    <row r="32" spans="1:4" x14ac:dyDescent="0.25">
      <c r="A32" t="s">
        <v>23</v>
      </c>
      <c r="B32" t="s">
        <v>358</v>
      </c>
      <c r="C32">
        <v>12639</v>
      </c>
      <c r="D32" t="str">
        <f>VLOOKUP(Tabel5[[#This Row],[Klubnavn]],Tabel6[],1,FALSE)</f>
        <v>Amager P96</v>
      </c>
    </row>
    <row r="33" spans="1:4" x14ac:dyDescent="0.25">
      <c r="A33" t="s">
        <v>23</v>
      </c>
      <c r="B33" t="s">
        <v>703</v>
      </c>
      <c r="C33">
        <v>13317</v>
      </c>
      <c r="D33" t="str">
        <f>VLOOKUP(Tabel5[[#This Row],[Klubnavn]],Tabel6[],1,FALSE)</f>
        <v>Amager P96</v>
      </c>
    </row>
    <row r="34" spans="1:4" x14ac:dyDescent="0.25">
      <c r="A34" t="s">
        <v>23</v>
      </c>
      <c r="B34" t="s">
        <v>390</v>
      </c>
      <c r="C34">
        <v>12919</v>
      </c>
      <c r="D34" t="str">
        <f>VLOOKUP(Tabel5[[#This Row],[Klubnavn]],Tabel6[],1,FALSE)</f>
        <v>Amager P96</v>
      </c>
    </row>
    <row r="35" spans="1:4" x14ac:dyDescent="0.25">
      <c r="A35" t="s">
        <v>23</v>
      </c>
      <c r="B35" t="s">
        <v>615</v>
      </c>
      <c r="C35">
        <v>13136</v>
      </c>
      <c r="D35" t="str">
        <f>VLOOKUP(Tabel5[[#This Row],[Klubnavn]],Tabel6[],1,FALSE)</f>
        <v>Amager P96</v>
      </c>
    </row>
    <row r="36" spans="1:4" x14ac:dyDescent="0.25">
      <c r="A36" t="s">
        <v>23</v>
      </c>
      <c r="B36" t="s">
        <v>724</v>
      </c>
      <c r="C36">
        <v>12720</v>
      </c>
      <c r="D36" t="str">
        <f>VLOOKUP(Tabel5[[#This Row],[Klubnavn]],Tabel6[],1,FALSE)</f>
        <v>Amager P96</v>
      </c>
    </row>
    <row r="37" spans="1:4" x14ac:dyDescent="0.25">
      <c r="A37" t="s">
        <v>23</v>
      </c>
      <c r="B37" t="s">
        <v>914</v>
      </c>
      <c r="C37">
        <v>10699</v>
      </c>
      <c r="D37" t="str">
        <f>VLOOKUP(Tabel5[[#This Row],[Klubnavn]],Tabel6[],1,FALSE)</f>
        <v>Amager P96</v>
      </c>
    </row>
    <row r="38" spans="1:4" x14ac:dyDescent="0.25">
      <c r="A38" t="s">
        <v>23</v>
      </c>
      <c r="B38" t="s">
        <v>1127</v>
      </c>
      <c r="C38">
        <v>13189</v>
      </c>
      <c r="D38" t="str">
        <f>VLOOKUP(Tabel5[[#This Row],[Klubnavn]],Tabel6[],1,FALSE)</f>
        <v>Amager P96</v>
      </c>
    </row>
    <row r="39" spans="1:4" x14ac:dyDescent="0.25">
      <c r="A39" t="s">
        <v>23</v>
      </c>
      <c r="B39" t="s">
        <v>373</v>
      </c>
      <c r="C39">
        <v>12671</v>
      </c>
      <c r="D39" t="str">
        <f>VLOOKUP(Tabel5[[#This Row],[Klubnavn]],Tabel6[],1,FALSE)</f>
        <v>Amager P96</v>
      </c>
    </row>
    <row r="40" spans="1:4" x14ac:dyDescent="0.25">
      <c r="A40" t="s">
        <v>23</v>
      </c>
      <c r="B40" t="s">
        <v>273</v>
      </c>
      <c r="C40">
        <v>10850</v>
      </c>
      <c r="D40" t="str">
        <f>VLOOKUP(Tabel5[[#This Row],[Klubnavn]],Tabel6[],1,FALSE)</f>
        <v>Amager P96</v>
      </c>
    </row>
    <row r="41" spans="1:4" x14ac:dyDescent="0.25">
      <c r="A41" t="s">
        <v>23</v>
      </c>
      <c r="B41" t="s">
        <v>1131</v>
      </c>
      <c r="C41">
        <v>11660</v>
      </c>
      <c r="D41" t="str">
        <f>VLOOKUP(Tabel5[[#This Row],[Klubnavn]],Tabel6[],1,FALSE)</f>
        <v>Amager P96</v>
      </c>
    </row>
    <row r="42" spans="1:4" x14ac:dyDescent="0.25">
      <c r="A42" t="s">
        <v>23</v>
      </c>
      <c r="B42" t="s">
        <v>284</v>
      </c>
      <c r="C42">
        <v>11882</v>
      </c>
      <c r="D42" t="str">
        <f>VLOOKUP(Tabel5[[#This Row],[Klubnavn]],Tabel6[],1,FALSE)</f>
        <v>Amager P96</v>
      </c>
    </row>
    <row r="43" spans="1:4" x14ac:dyDescent="0.25">
      <c r="A43" t="s">
        <v>23</v>
      </c>
      <c r="B43" t="s">
        <v>725</v>
      </c>
      <c r="C43">
        <v>13356</v>
      </c>
      <c r="D43" t="str">
        <f>VLOOKUP(Tabel5[[#This Row],[Klubnavn]],Tabel6[],1,FALSE)</f>
        <v>Amager P96</v>
      </c>
    </row>
    <row r="44" spans="1:4" x14ac:dyDescent="0.25">
      <c r="A44" t="s">
        <v>23</v>
      </c>
      <c r="B44" t="s">
        <v>927</v>
      </c>
      <c r="C44">
        <v>12668</v>
      </c>
      <c r="D44" t="str">
        <f>VLOOKUP(Tabel5[[#This Row],[Klubnavn]],Tabel6[],1,FALSE)</f>
        <v>Amager P96</v>
      </c>
    </row>
    <row r="45" spans="1:4" x14ac:dyDescent="0.25">
      <c r="A45" t="s">
        <v>23</v>
      </c>
      <c r="B45" t="s">
        <v>630</v>
      </c>
      <c r="C45">
        <v>13188</v>
      </c>
      <c r="D45" t="str">
        <f>VLOOKUP(Tabel5[[#This Row],[Klubnavn]],Tabel6[],1,FALSE)</f>
        <v>Amager P96</v>
      </c>
    </row>
    <row r="46" spans="1:4" x14ac:dyDescent="0.25">
      <c r="A46" t="s">
        <v>23</v>
      </c>
      <c r="B46" t="s">
        <v>1041</v>
      </c>
      <c r="C46">
        <v>13539</v>
      </c>
      <c r="D46" t="str">
        <f>VLOOKUP(Tabel5[[#This Row],[Klubnavn]],Tabel6[],1,FALSE)</f>
        <v>Amager P96</v>
      </c>
    </row>
    <row r="47" spans="1:4" x14ac:dyDescent="0.25">
      <c r="A47" t="s">
        <v>23</v>
      </c>
      <c r="B47" t="s">
        <v>563</v>
      </c>
      <c r="C47">
        <v>11669</v>
      </c>
      <c r="D47" t="str">
        <f>VLOOKUP(Tabel5[[#This Row],[Klubnavn]],Tabel6[],1,FALSE)</f>
        <v>Amager P96</v>
      </c>
    </row>
    <row r="48" spans="1:4" x14ac:dyDescent="0.25">
      <c r="A48" t="s">
        <v>23</v>
      </c>
      <c r="B48" t="s">
        <v>366</v>
      </c>
      <c r="C48">
        <v>12634</v>
      </c>
      <c r="D48" t="str">
        <f>VLOOKUP(Tabel5[[#This Row],[Klubnavn]],Tabel6[],1,FALSE)</f>
        <v>Amager P96</v>
      </c>
    </row>
    <row r="49" spans="1:4" x14ac:dyDescent="0.25">
      <c r="A49" t="s">
        <v>23</v>
      </c>
      <c r="B49" t="s">
        <v>367</v>
      </c>
      <c r="C49">
        <v>11666</v>
      </c>
      <c r="D49" t="str">
        <f>VLOOKUP(Tabel5[[#This Row],[Klubnavn]],Tabel6[],1,FALSE)</f>
        <v>Amager P96</v>
      </c>
    </row>
    <row r="50" spans="1:4" x14ac:dyDescent="0.25">
      <c r="A50" t="s">
        <v>23</v>
      </c>
      <c r="B50" t="s">
        <v>949</v>
      </c>
      <c r="C50">
        <v>12631</v>
      </c>
      <c r="D50" t="str">
        <f>VLOOKUP(Tabel5[[#This Row],[Klubnavn]],Tabel6[],1,FALSE)</f>
        <v>Amager P96</v>
      </c>
    </row>
    <row r="51" spans="1:4" x14ac:dyDescent="0.25">
      <c r="A51" t="s">
        <v>23</v>
      </c>
      <c r="B51" t="s">
        <v>316</v>
      </c>
      <c r="C51">
        <v>11879</v>
      </c>
      <c r="D51" t="str">
        <f>VLOOKUP(Tabel5[[#This Row],[Klubnavn]],Tabel6[],1,FALSE)</f>
        <v>Amager P96</v>
      </c>
    </row>
    <row r="52" spans="1:4" x14ac:dyDescent="0.25">
      <c r="A52" t="s">
        <v>23</v>
      </c>
      <c r="B52" t="s">
        <v>1169</v>
      </c>
      <c r="C52">
        <v>13593</v>
      </c>
      <c r="D52" t="str">
        <f>VLOOKUP(Tabel5[[#This Row],[Klubnavn]],Tabel6[],1,FALSE)</f>
        <v>Amager P96</v>
      </c>
    </row>
    <row r="53" spans="1:4" x14ac:dyDescent="0.25">
      <c r="A53" t="s">
        <v>23</v>
      </c>
      <c r="B53" t="s">
        <v>391</v>
      </c>
      <c r="C53">
        <v>10717</v>
      </c>
      <c r="D53" t="str">
        <f>VLOOKUP(Tabel5[[#This Row],[Klubnavn]],Tabel6[],1,FALSE)</f>
        <v>Amager P96</v>
      </c>
    </row>
    <row r="54" spans="1:4" x14ac:dyDescent="0.25">
      <c r="A54" t="s">
        <v>23</v>
      </c>
      <c r="B54" t="s">
        <v>329</v>
      </c>
      <c r="C54">
        <v>10849</v>
      </c>
      <c r="D54" t="str">
        <f>VLOOKUP(Tabel5[[#This Row],[Klubnavn]],Tabel6[],1,FALSE)</f>
        <v>Amager P96</v>
      </c>
    </row>
    <row r="55" spans="1:4" x14ac:dyDescent="0.25">
      <c r="A55" t="s">
        <v>23</v>
      </c>
      <c r="B55" t="s">
        <v>379</v>
      </c>
      <c r="C55">
        <v>12831</v>
      </c>
      <c r="D55" t="str">
        <f>VLOOKUP(Tabel5[[#This Row],[Klubnavn]],Tabel6[],1,FALSE)</f>
        <v>Amager P96</v>
      </c>
    </row>
    <row r="56" spans="1:4" x14ac:dyDescent="0.25">
      <c r="A56" t="s">
        <v>23</v>
      </c>
      <c r="B56" t="s">
        <v>969</v>
      </c>
      <c r="C56">
        <v>12642</v>
      </c>
      <c r="D56" t="str">
        <f>VLOOKUP(Tabel5[[#This Row],[Klubnavn]],Tabel6[],1,FALSE)</f>
        <v>Amager P96</v>
      </c>
    </row>
    <row r="57" spans="1:4" x14ac:dyDescent="0.25">
      <c r="A57" t="s">
        <v>23</v>
      </c>
      <c r="B57" t="s">
        <v>332</v>
      </c>
      <c r="C57">
        <v>11671</v>
      </c>
      <c r="D57" t="str">
        <f>VLOOKUP(Tabel5[[#This Row],[Klubnavn]],Tabel6[],1,FALSE)</f>
        <v>Amager P96</v>
      </c>
    </row>
    <row r="58" spans="1:4" x14ac:dyDescent="0.25">
      <c r="A58" t="s">
        <v>25</v>
      </c>
      <c r="B58" t="s">
        <v>473</v>
      </c>
      <c r="C58">
        <v>13013</v>
      </c>
      <c r="D58" t="str">
        <f>VLOOKUP(Tabel5[[#This Row],[Klubnavn]],Tabel6[],1,FALSE)</f>
        <v>Brabrand</v>
      </c>
    </row>
    <row r="59" spans="1:4" x14ac:dyDescent="0.25">
      <c r="A59" t="s">
        <v>25</v>
      </c>
      <c r="B59" t="s">
        <v>475</v>
      </c>
      <c r="C59">
        <v>11403</v>
      </c>
      <c r="D59" t="str">
        <f>VLOOKUP(Tabel5[[#This Row],[Klubnavn]],Tabel6[],1,FALSE)</f>
        <v>Brabrand</v>
      </c>
    </row>
    <row r="60" spans="1:4" x14ac:dyDescent="0.25">
      <c r="A60" t="s">
        <v>25</v>
      </c>
      <c r="B60" t="s">
        <v>726</v>
      </c>
      <c r="C60">
        <v>13448</v>
      </c>
      <c r="D60" t="str">
        <f>VLOOKUP(Tabel5[[#This Row],[Klubnavn]],Tabel6[],1,FALSE)</f>
        <v>Brabrand</v>
      </c>
    </row>
    <row r="61" spans="1:4" x14ac:dyDescent="0.25">
      <c r="A61" t="s">
        <v>25</v>
      </c>
      <c r="B61" t="s">
        <v>481</v>
      </c>
      <c r="C61">
        <v>11828</v>
      </c>
      <c r="D61" t="str">
        <f>VLOOKUP(Tabel5[[#This Row],[Klubnavn]],Tabel6[],1,FALSE)</f>
        <v>Brabrand</v>
      </c>
    </row>
    <row r="62" spans="1:4" x14ac:dyDescent="0.25">
      <c r="A62" t="s">
        <v>25</v>
      </c>
      <c r="B62" t="s">
        <v>484</v>
      </c>
      <c r="C62">
        <v>11698</v>
      </c>
      <c r="D62" t="str">
        <f>VLOOKUP(Tabel5[[#This Row],[Klubnavn]],Tabel6[],1,FALSE)</f>
        <v>Brabrand</v>
      </c>
    </row>
    <row r="63" spans="1:4" x14ac:dyDescent="0.25">
      <c r="A63" t="s">
        <v>25</v>
      </c>
      <c r="B63" t="s">
        <v>1029</v>
      </c>
      <c r="C63">
        <v>13540</v>
      </c>
      <c r="D63" t="str">
        <f>VLOOKUP(Tabel5[[#This Row],[Klubnavn]],Tabel6[],1,FALSE)</f>
        <v>Brabrand</v>
      </c>
    </row>
    <row r="64" spans="1:4" x14ac:dyDescent="0.25">
      <c r="A64" t="s">
        <v>25</v>
      </c>
      <c r="B64" t="s">
        <v>485</v>
      </c>
      <c r="C64">
        <v>12162</v>
      </c>
      <c r="D64" t="str">
        <f>VLOOKUP(Tabel5[[#This Row],[Klubnavn]],Tabel6[],1,FALSE)</f>
        <v>Brabrand</v>
      </c>
    </row>
    <row r="65" spans="1:4" x14ac:dyDescent="0.25">
      <c r="A65" t="s">
        <v>25</v>
      </c>
      <c r="B65" t="s">
        <v>489</v>
      </c>
      <c r="C65">
        <v>12360</v>
      </c>
      <c r="D65" t="str">
        <f>VLOOKUP(Tabel5[[#This Row],[Klubnavn]],Tabel6[],1,FALSE)</f>
        <v>Brabrand</v>
      </c>
    </row>
    <row r="66" spans="1:4" x14ac:dyDescent="0.25">
      <c r="A66" t="s">
        <v>25</v>
      </c>
      <c r="B66" t="s">
        <v>490</v>
      </c>
      <c r="C66">
        <v>12493</v>
      </c>
      <c r="D66" t="str">
        <f>VLOOKUP(Tabel5[[#This Row],[Klubnavn]],Tabel6[],1,FALSE)</f>
        <v>Brabrand</v>
      </c>
    </row>
    <row r="67" spans="1:4" x14ac:dyDescent="0.25">
      <c r="A67" t="s">
        <v>25</v>
      </c>
      <c r="B67" t="s">
        <v>858</v>
      </c>
      <c r="C67">
        <v>10634</v>
      </c>
      <c r="D67" t="str">
        <f>VLOOKUP(Tabel5[[#This Row],[Klubnavn]],Tabel6[],1,FALSE)</f>
        <v>Brabrand</v>
      </c>
    </row>
    <row r="68" spans="1:4" x14ac:dyDescent="0.25">
      <c r="A68" t="s">
        <v>25</v>
      </c>
      <c r="B68" t="s">
        <v>502</v>
      </c>
      <c r="C68">
        <v>11728</v>
      </c>
      <c r="D68" t="str">
        <f>VLOOKUP(Tabel5[[#This Row],[Klubnavn]],Tabel6[],1,FALSE)</f>
        <v>Brabrand</v>
      </c>
    </row>
    <row r="69" spans="1:4" x14ac:dyDescent="0.25">
      <c r="A69" t="s">
        <v>25</v>
      </c>
      <c r="B69" t="s">
        <v>503</v>
      </c>
      <c r="C69">
        <v>12480</v>
      </c>
      <c r="D69" t="str">
        <f>VLOOKUP(Tabel5[[#This Row],[Klubnavn]],Tabel6[],1,FALSE)</f>
        <v>Brabrand</v>
      </c>
    </row>
    <row r="70" spans="1:4" x14ac:dyDescent="0.25">
      <c r="A70" t="s">
        <v>25</v>
      </c>
      <c r="B70" t="s">
        <v>506</v>
      </c>
      <c r="C70">
        <v>13108</v>
      </c>
      <c r="D70" t="str">
        <f>VLOOKUP(Tabel5[[#This Row],[Klubnavn]],Tabel6[],1,FALSE)</f>
        <v>Brabrand</v>
      </c>
    </row>
    <row r="71" spans="1:4" x14ac:dyDescent="0.25">
      <c r="A71" t="s">
        <v>25</v>
      </c>
      <c r="B71" t="s">
        <v>508</v>
      </c>
      <c r="C71">
        <v>11738</v>
      </c>
      <c r="D71" t="str">
        <f>VLOOKUP(Tabel5[[#This Row],[Klubnavn]],Tabel6[],1,FALSE)</f>
        <v>Brabrand</v>
      </c>
    </row>
    <row r="72" spans="1:4" x14ac:dyDescent="0.25">
      <c r="A72" t="s">
        <v>25</v>
      </c>
      <c r="B72" t="s">
        <v>510</v>
      </c>
      <c r="C72">
        <v>13039</v>
      </c>
      <c r="D72" t="str">
        <f>VLOOKUP(Tabel5[[#This Row],[Klubnavn]],Tabel6[],1,FALSE)</f>
        <v>Brabrand</v>
      </c>
    </row>
    <row r="73" spans="1:4" x14ac:dyDescent="0.25">
      <c r="A73" t="s">
        <v>25</v>
      </c>
      <c r="B73" t="s">
        <v>512</v>
      </c>
      <c r="C73">
        <v>13091</v>
      </c>
      <c r="D73" t="str">
        <f>VLOOKUP(Tabel5[[#This Row],[Klubnavn]],Tabel6[],1,FALSE)</f>
        <v>Brabrand</v>
      </c>
    </row>
    <row r="74" spans="1:4" x14ac:dyDescent="0.25">
      <c r="A74" t="s">
        <v>25</v>
      </c>
      <c r="B74" t="s">
        <v>514</v>
      </c>
      <c r="C74">
        <v>12707</v>
      </c>
      <c r="D74" t="str">
        <f>VLOOKUP(Tabel5[[#This Row],[Klubnavn]],Tabel6[],1,FALSE)</f>
        <v>Brabrand</v>
      </c>
    </row>
    <row r="75" spans="1:4" x14ac:dyDescent="0.25">
      <c r="A75" t="s">
        <v>25</v>
      </c>
      <c r="B75" t="s">
        <v>220</v>
      </c>
      <c r="C75">
        <v>10638</v>
      </c>
      <c r="D75" t="str">
        <f>VLOOKUP(Tabel5[[#This Row],[Klubnavn]],Tabel6[],1,FALSE)</f>
        <v>Brabrand</v>
      </c>
    </row>
    <row r="76" spans="1:4" x14ac:dyDescent="0.25">
      <c r="A76" t="s">
        <v>25</v>
      </c>
      <c r="B76" t="s">
        <v>517</v>
      </c>
      <c r="C76">
        <v>10589</v>
      </c>
      <c r="D76" t="str">
        <f>VLOOKUP(Tabel5[[#This Row],[Klubnavn]],Tabel6[],1,FALSE)</f>
        <v>Brabrand</v>
      </c>
    </row>
    <row r="77" spans="1:4" x14ac:dyDescent="0.25">
      <c r="A77" t="s">
        <v>25</v>
      </c>
      <c r="B77" t="s">
        <v>518</v>
      </c>
      <c r="C77">
        <v>10373</v>
      </c>
      <c r="D77" t="str">
        <f>VLOOKUP(Tabel5[[#This Row],[Klubnavn]],Tabel6[],1,FALSE)</f>
        <v>Brabrand</v>
      </c>
    </row>
    <row r="78" spans="1:4" x14ac:dyDescent="0.25">
      <c r="A78" t="s">
        <v>25</v>
      </c>
      <c r="B78" t="s">
        <v>521</v>
      </c>
      <c r="C78">
        <v>11727</v>
      </c>
      <c r="D78" t="str">
        <f>VLOOKUP(Tabel5[[#This Row],[Klubnavn]],Tabel6[],1,FALSE)</f>
        <v>Brabrand</v>
      </c>
    </row>
    <row r="79" spans="1:4" x14ac:dyDescent="0.25">
      <c r="A79" t="s">
        <v>25</v>
      </c>
      <c r="B79" t="s">
        <v>522</v>
      </c>
      <c r="C79">
        <v>11358</v>
      </c>
      <c r="D79" t="str">
        <f>VLOOKUP(Tabel5[[#This Row],[Klubnavn]],Tabel6[],1,FALSE)</f>
        <v>Brabrand</v>
      </c>
    </row>
    <row r="80" spans="1:4" x14ac:dyDescent="0.25">
      <c r="A80" t="s">
        <v>25</v>
      </c>
      <c r="B80" t="s">
        <v>524</v>
      </c>
      <c r="C80">
        <v>11935</v>
      </c>
      <c r="D80" t="str">
        <f>VLOOKUP(Tabel5[[#This Row],[Klubnavn]],Tabel6[],1,FALSE)</f>
        <v>Brabrand</v>
      </c>
    </row>
    <row r="81" spans="1:4" x14ac:dyDescent="0.25">
      <c r="A81" t="s">
        <v>25</v>
      </c>
      <c r="B81" t="s">
        <v>528</v>
      </c>
      <c r="C81">
        <v>11737</v>
      </c>
      <c r="D81" t="str">
        <f>VLOOKUP(Tabel5[[#This Row],[Klubnavn]],Tabel6[],1,FALSE)</f>
        <v>Brabrand</v>
      </c>
    </row>
    <row r="82" spans="1:4" x14ac:dyDescent="0.25">
      <c r="A82" t="s">
        <v>25</v>
      </c>
      <c r="B82" t="s">
        <v>530</v>
      </c>
      <c r="C82">
        <v>12023</v>
      </c>
      <c r="D82" t="str">
        <f>VLOOKUP(Tabel5[[#This Row],[Klubnavn]],Tabel6[],1,FALSE)</f>
        <v>Brabrand</v>
      </c>
    </row>
    <row r="83" spans="1:4" x14ac:dyDescent="0.25">
      <c r="A83" t="s">
        <v>25</v>
      </c>
      <c r="B83" t="s">
        <v>532</v>
      </c>
      <c r="C83">
        <v>13015</v>
      </c>
      <c r="D83" t="str">
        <f>VLOOKUP(Tabel5[[#This Row],[Klubnavn]],Tabel6[],1,FALSE)</f>
        <v>Brabrand</v>
      </c>
    </row>
    <row r="84" spans="1:4" x14ac:dyDescent="0.25">
      <c r="A84" t="s">
        <v>25</v>
      </c>
      <c r="B84" t="s">
        <v>701</v>
      </c>
      <c r="C84">
        <v>11788</v>
      </c>
      <c r="D84" t="str">
        <f>VLOOKUP(Tabel5[[#This Row],[Klubnavn]],Tabel6[],1,FALSE)</f>
        <v>Brabrand</v>
      </c>
    </row>
    <row r="85" spans="1:4" x14ac:dyDescent="0.25">
      <c r="A85" t="s">
        <v>25</v>
      </c>
      <c r="B85" t="s">
        <v>657</v>
      </c>
      <c r="C85">
        <v>13257</v>
      </c>
      <c r="D85" t="str">
        <f>VLOOKUP(Tabel5[[#This Row],[Klubnavn]],Tabel6[],1,FALSE)</f>
        <v>Brabrand</v>
      </c>
    </row>
    <row r="86" spans="1:4" x14ac:dyDescent="0.25">
      <c r="A86" t="s">
        <v>25</v>
      </c>
      <c r="B86" t="s">
        <v>727</v>
      </c>
      <c r="C86">
        <v>13447</v>
      </c>
      <c r="D86" t="str">
        <f>VLOOKUP(Tabel5[[#This Row],[Klubnavn]],Tabel6[],1,FALSE)</f>
        <v>Brabrand</v>
      </c>
    </row>
    <row r="87" spans="1:4" x14ac:dyDescent="0.25">
      <c r="A87" t="s">
        <v>25</v>
      </c>
      <c r="B87" t="s">
        <v>659</v>
      </c>
      <c r="C87">
        <v>13258</v>
      </c>
      <c r="D87" t="str">
        <f>VLOOKUP(Tabel5[[#This Row],[Klubnavn]],Tabel6[],1,FALSE)</f>
        <v>Brabrand</v>
      </c>
    </row>
    <row r="88" spans="1:4" x14ac:dyDescent="0.25">
      <c r="A88" t="s">
        <v>25</v>
      </c>
      <c r="B88" t="s">
        <v>542</v>
      </c>
      <c r="C88">
        <v>12022</v>
      </c>
      <c r="D88" t="str">
        <f>VLOOKUP(Tabel5[[#This Row],[Klubnavn]],Tabel6[],1,FALSE)</f>
        <v>Brabrand</v>
      </c>
    </row>
    <row r="89" spans="1:4" x14ac:dyDescent="0.25">
      <c r="A89" t="s">
        <v>25</v>
      </c>
      <c r="B89" t="s">
        <v>553</v>
      </c>
      <c r="C89">
        <v>11800</v>
      </c>
      <c r="D89" t="str">
        <f>VLOOKUP(Tabel5[[#This Row],[Klubnavn]],Tabel6[],1,FALSE)</f>
        <v>Brabrand</v>
      </c>
    </row>
    <row r="90" spans="1:4" x14ac:dyDescent="0.25">
      <c r="A90" t="s">
        <v>25</v>
      </c>
      <c r="B90" t="s">
        <v>283</v>
      </c>
      <c r="C90">
        <v>12156</v>
      </c>
      <c r="D90" t="str">
        <f>VLOOKUP(Tabel5[[#This Row],[Klubnavn]],Tabel6[],1,FALSE)</f>
        <v>Brabrand</v>
      </c>
    </row>
    <row r="91" spans="1:4" x14ac:dyDescent="0.25">
      <c r="A91" t="s">
        <v>25</v>
      </c>
      <c r="B91" t="s">
        <v>556</v>
      </c>
      <c r="C91">
        <v>11957</v>
      </c>
      <c r="D91" t="str">
        <f>VLOOKUP(Tabel5[[#This Row],[Klubnavn]],Tabel6[],1,FALSE)</f>
        <v>Brabrand</v>
      </c>
    </row>
    <row r="92" spans="1:4" x14ac:dyDescent="0.25">
      <c r="A92" t="s">
        <v>25</v>
      </c>
      <c r="B92" t="s">
        <v>557</v>
      </c>
      <c r="C92">
        <v>12275</v>
      </c>
      <c r="D92" t="str">
        <f>VLOOKUP(Tabel5[[#This Row],[Klubnavn]],Tabel6[],1,FALSE)</f>
        <v>Brabrand</v>
      </c>
    </row>
    <row r="93" spans="1:4" x14ac:dyDescent="0.25">
      <c r="A93" t="s">
        <v>25</v>
      </c>
      <c r="B93" t="s">
        <v>1005</v>
      </c>
      <c r="C93">
        <v>11937</v>
      </c>
      <c r="D93" t="str">
        <f>VLOOKUP(Tabel5[[#This Row],[Klubnavn]],Tabel6[],1,FALSE)</f>
        <v>Brabrand</v>
      </c>
    </row>
    <row r="94" spans="1:4" x14ac:dyDescent="0.25">
      <c r="A94" t="s">
        <v>25</v>
      </c>
      <c r="B94" t="s">
        <v>560</v>
      </c>
      <c r="C94">
        <v>11963</v>
      </c>
      <c r="D94" t="str">
        <f>VLOOKUP(Tabel5[[#This Row],[Klubnavn]],Tabel6[],1,FALSE)</f>
        <v>Brabrand</v>
      </c>
    </row>
    <row r="95" spans="1:4" x14ac:dyDescent="0.25">
      <c r="A95" t="s">
        <v>25</v>
      </c>
      <c r="B95" t="s">
        <v>564</v>
      </c>
      <c r="C95">
        <v>11400</v>
      </c>
      <c r="D95" t="str">
        <f>VLOOKUP(Tabel5[[#This Row],[Klubnavn]],Tabel6[],1,FALSE)</f>
        <v>Brabrand</v>
      </c>
    </row>
    <row r="96" spans="1:4" x14ac:dyDescent="0.25">
      <c r="A96" t="s">
        <v>25</v>
      </c>
      <c r="B96" t="s">
        <v>566</v>
      </c>
      <c r="C96">
        <v>12385</v>
      </c>
      <c r="D96" t="str">
        <f>VLOOKUP(Tabel5[[#This Row],[Klubnavn]],Tabel6[],1,FALSE)</f>
        <v>Brabrand</v>
      </c>
    </row>
    <row r="97" spans="1:4" x14ac:dyDescent="0.25">
      <c r="A97" t="s">
        <v>25</v>
      </c>
      <c r="B97" t="s">
        <v>570</v>
      </c>
      <c r="C97">
        <v>12501</v>
      </c>
      <c r="D97" t="str">
        <f>VLOOKUP(Tabel5[[#This Row],[Klubnavn]],Tabel6[],1,FALSE)</f>
        <v>Brabrand</v>
      </c>
    </row>
    <row r="98" spans="1:4" x14ac:dyDescent="0.25">
      <c r="A98" t="s">
        <v>25</v>
      </c>
      <c r="B98" t="s">
        <v>571</v>
      </c>
      <c r="C98">
        <v>11729</v>
      </c>
      <c r="D98" t="str">
        <f>VLOOKUP(Tabel5[[#This Row],[Klubnavn]],Tabel6[],1,FALSE)</f>
        <v>Brabrand</v>
      </c>
    </row>
    <row r="99" spans="1:4" x14ac:dyDescent="0.25">
      <c r="A99" t="s">
        <v>25</v>
      </c>
      <c r="B99" t="s">
        <v>578</v>
      </c>
      <c r="C99">
        <v>11733</v>
      </c>
      <c r="D99" t="str">
        <f>VLOOKUP(Tabel5[[#This Row],[Klubnavn]],Tabel6[],1,FALSE)</f>
        <v>Brabrand</v>
      </c>
    </row>
    <row r="100" spans="1:4" x14ac:dyDescent="0.25">
      <c r="A100" t="s">
        <v>25</v>
      </c>
      <c r="B100" t="s">
        <v>1172</v>
      </c>
      <c r="C100">
        <v>12063</v>
      </c>
      <c r="D100" t="str">
        <f>VLOOKUP(Tabel5[[#This Row],[Klubnavn]],Tabel6[],1,FALSE)</f>
        <v>Brabrand</v>
      </c>
    </row>
    <row r="101" spans="1:4" x14ac:dyDescent="0.25">
      <c r="A101" t="s">
        <v>25</v>
      </c>
      <c r="B101" t="s">
        <v>581</v>
      </c>
      <c r="C101">
        <v>11413</v>
      </c>
      <c r="D101" t="str">
        <f>VLOOKUP(Tabel5[[#This Row],[Klubnavn]],Tabel6[],1,FALSE)</f>
        <v>Brabrand</v>
      </c>
    </row>
    <row r="102" spans="1:4" x14ac:dyDescent="0.25">
      <c r="A102" t="s">
        <v>25</v>
      </c>
      <c r="B102" t="s">
        <v>583</v>
      </c>
      <c r="C102">
        <v>11167</v>
      </c>
      <c r="D102" t="str">
        <f>VLOOKUP(Tabel5[[#This Row],[Klubnavn]],Tabel6[],1,FALSE)</f>
        <v>Brabrand</v>
      </c>
    </row>
    <row r="103" spans="1:4" x14ac:dyDescent="0.25">
      <c r="A103" t="s">
        <v>25</v>
      </c>
      <c r="B103" t="s">
        <v>1180</v>
      </c>
      <c r="C103">
        <v>10892</v>
      </c>
      <c r="D103" t="str">
        <f>VLOOKUP(Tabel5[[#This Row],[Klubnavn]],Tabel6[],1,FALSE)</f>
        <v>Brabrand</v>
      </c>
    </row>
    <row r="104" spans="1:4" x14ac:dyDescent="0.25">
      <c r="A104" t="s">
        <v>25</v>
      </c>
      <c r="B104" t="s">
        <v>588</v>
      </c>
      <c r="C104">
        <v>12386</v>
      </c>
      <c r="D104" t="str">
        <f>VLOOKUP(Tabel5[[#This Row],[Klubnavn]],Tabel6[],1,FALSE)</f>
        <v>Brabrand</v>
      </c>
    </row>
    <row r="105" spans="1:4" x14ac:dyDescent="0.25">
      <c r="A105" t="s">
        <v>26</v>
      </c>
      <c r="B105" t="s">
        <v>822</v>
      </c>
      <c r="C105">
        <v>10304</v>
      </c>
      <c r="D105" t="str">
        <f>VLOOKUP(Tabel5[[#This Row],[Klubnavn]],Tabel6[],1,FALSE)</f>
        <v>Bøgeskov</v>
      </c>
    </row>
    <row r="106" spans="1:4" x14ac:dyDescent="0.25">
      <c r="A106" t="s">
        <v>26</v>
      </c>
      <c r="B106" t="s">
        <v>993</v>
      </c>
      <c r="C106">
        <v>12310</v>
      </c>
      <c r="D106" t="str">
        <f>VLOOKUP(Tabel5[[#This Row],[Klubnavn]],Tabel6[],1,FALSE)</f>
        <v>Bøgeskov</v>
      </c>
    </row>
    <row r="107" spans="1:4" x14ac:dyDescent="0.25">
      <c r="A107" t="s">
        <v>26</v>
      </c>
      <c r="B107" t="s">
        <v>843</v>
      </c>
      <c r="C107">
        <v>11117</v>
      </c>
      <c r="D107" t="str">
        <f>VLOOKUP(Tabel5[[#This Row],[Klubnavn]],Tabel6[],1,FALSE)</f>
        <v>Bøgeskov</v>
      </c>
    </row>
    <row r="108" spans="1:4" x14ac:dyDescent="0.25">
      <c r="A108" t="s">
        <v>26</v>
      </c>
      <c r="B108" t="s">
        <v>849</v>
      </c>
      <c r="C108">
        <v>10677</v>
      </c>
      <c r="D108" t="str">
        <f>VLOOKUP(Tabel5[[#This Row],[Klubnavn]],Tabel6[],1,FALSE)</f>
        <v>Bøgeskov</v>
      </c>
    </row>
    <row r="109" spans="1:4" x14ac:dyDescent="0.25">
      <c r="A109" t="s">
        <v>26</v>
      </c>
      <c r="B109" t="s">
        <v>1187</v>
      </c>
      <c r="C109">
        <v>13608</v>
      </c>
      <c r="D109" t="str">
        <f>VLOOKUP(Tabel5[[#This Row],[Klubnavn]],Tabel6[],1,FALSE)</f>
        <v>Bøgeskov</v>
      </c>
    </row>
    <row r="110" spans="1:4" x14ac:dyDescent="0.25">
      <c r="A110" t="s">
        <v>26</v>
      </c>
      <c r="B110" t="s">
        <v>877</v>
      </c>
      <c r="C110">
        <v>11345</v>
      </c>
      <c r="D110" t="str">
        <f>VLOOKUP(Tabel5[[#This Row],[Klubnavn]],Tabel6[],1,FALSE)</f>
        <v>Bøgeskov</v>
      </c>
    </row>
    <row r="111" spans="1:4" x14ac:dyDescent="0.25">
      <c r="A111" t="s">
        <v>26</v>
      </c>
      <c r="B111" t="s">
        <v>885</v>
      </c>
      <c r="C111">
        <v>10624</v>
      </c>
      <c r="D111" t="str">
        <f>VLOOKUP(Tabel5[[#This Row],[Klubnavn]],Tabel6[],1,FALSE)</f>
        <v>Bøgeskov</v>
      </c>
    </row>
    <row r="112" spans="1:4" x14ac:dyDescent="0.25">
      <c r="A112" t="s">
        <v>26</v>
      </c>
      <c r="B112" t="s">
        <v>918</v>
      </c>
      <c r="C112">
        <v>11510</v>
      </c>
      <c r="D112" t="str">
        <f>VLOOKUP(Tabel5[[#This Row],[Klubnavn]],Tabel6[],1,FALSE)</f>
        <v>Bøgeskov</v>
      </c>
    </row>
    <row r="113" spans="1:4" x14ac:dyDescent="0.25">
      <c r="A113" t="s">
        <v>26</v>
      </c>
      <c r="B113" t="s">
        <v>925</v>
      </c>
      <c r="C113">
        <v>11325</v>
      </c>
      <c r="D113" t="str">
        <f>VLOOKUP(Tabel5[[#This Row],[Klubnavn]],Tabel6[],1,FALSE)</f>
        <v>Bøgeskov</v>
      </c>
    </row>
    <row r="114" spans="1:4" x14ac:dyDescent="0.25">
      <c r="A114" t="s">
        <v>26</v>
      </c>
      <c r="B114" t="s">
        <v>997</v>
      </c>
      <c r="C114">
        <v>11533</v>
      </c>
      <c r="D114" t="str">
        <f>VLOOKUP(Tabel5[[#This Row],[Klubnavn]],Tabel6[],1,FALSE)</f>
        <v>Bøgeskov</v>
      </c>
    </row>
    <row r="115" spans="1:4" x14ac:dyDescent="0.25">
      <c r="A115" t="s">
        <v>26</v>
      </c>
      <c r="B115" t="s">
        <v>946</v>
      </c>
      <c r="C115">
        <v>12297</v>
      </c>
      <c r="D115" t="str">
        <f>VLOOKUP(Tabel5[[#This Row],[Klubnavn]],Tabel6[],1,FALSE)</f>
        <v>Bøgeskov</v>
      </c>
    </row>
    <row r="116" spans="1:4" x14ac:dyDescent="0.25">
      <c r="A116" t="s">
        <v>26</v>
      </c>
      <c r="B116" t="s">
        <v>947</v>
      </c>
      <c r="C116">
        <v>10335</v>
      </c>
      <c r="D116" t="str">
        <f>VLOOKUP(Tabel5[[#This Row],[Klubnavn]],Tabel6[],1,FALSE)</f>
        <v>Bøgeskov</v>
      </c>
    </row>
    <row r="117" spans="1:4" x14ac:dyDescent="0.25">
      <c r="A117" t="s">
        <v>26</v>
      </c>
      <c r="B117" t="s">
        <v>962</v>
      </c>
      <c r="C117">
        <v>11522</v>
      </c>
      <c r="D117" t="str">
        <f>VLOOKUP(Tabel5[[#This Row],[Klubnavn]],Tabel6[],1,FALSE)</f>
        <v>Bøgeskov</v>
      </c>
    </row>
    <row r="118" spans="1:4" x14ac:dyDescent="0.25">
      <c r="A118" t="s">
        <v>728</v>
      </c>
      <c r="B118" t="s">
        <v>729</v>
      </c>
      <c r="C118">
        <v>12827</v>
      </c>
      <c r="D118" t="str">
        <f>VLOOKUP(Tabel5[[#This Row],[Klubnavn]],Tabel6[],1,FALSE)</f>
        <v>Eskilstrup</v>
      </c>
    </row>
    <row r="119" spans="1:4" x14ac:dyDescent="0.25">
      <c r="A119" t="s">
        <v>728</v>
      </c>
      <c r="B119" t="s">
        <v>837</v>
      </c>
      <c r="C119">
        <v>13516</v>
      </c>
      <c r="D119" t="str">
        <f>VLOOKUP(Tabel5[[#This Row],[Klubnavn]],Tabel6[],1,FALSE)</f>
        <v>Eskilstrup</v>
      </c>
    </row>
    <row r="120" spans="1:4" x14ac:dyDescent="0.25">
      <c r="A120" t="s">
        <v>728</v>
      </c>
      <c r="B120" t="s">
        <v>730</v>
      </c>
      <c r="C120">
        <v>13473</v>
      </c>
      <c r="D120" t="str">
        <f>VLOOKUP(Tabel5[[#This Row],[Klubnavn]],Tabel6[],1,FALSE)</f>
        <v>Eskilstrup</v>
      </c>
    </row>
    <row r="121" spans="1:4" x14ac:dyDescent="0.25">
      <c r="A121" t="s">
        <v>728</v>
      </c>
      <c r="B121" t="s">
        <v>1074</v>
      </c>
      <c r="C121">
        <v>13517</v>
      </c>
      <c r="D121" t="str">
        <f>VLOOKUP(Tabel5[[#This Row],[Klubnavn]],Tabel6[],1,FALSE)</f>
        <v>Eskilstrup</v>
      </c>
    </row>
    <row r="122" spans="1:4" x14ac:dyDescent="0.25">
      <c r="A122" t="s">
        <v>728</v>
      </c>
      <c r="B122" t="s">
        <v>1031</v>
      </c>
      <c r="C122">
        <v>13519</v>
      </c>
      <c r="D122" t="str">
        <f>VLOOKUP(Tabel5[[#This Row],[Klubnavn]],Tabel6[],1,FALSE)</f>
        <v>Eskilstrup</v>
      </c>
    </row>
    <row r="123" spans="1:4" x14ac:dyDescent="0.25">
      <c r="A123" t="s">
        <v>728</v>
      </c>
      <c r="B123" t="s">
        <v>731</v>
      </c>
      <c r="C123">
        <v>13475</v>
      </c>
      <c r="D123" t="str">
        <f>VLOOKUP(Tabel5[[#This Row],[Klubnavn]],Tabel6[],1,FALSE)</f>
        <v>Eskilstrup</v>
      </c>
    </row>
    <row r="124" spans="1:4" x14ac:dyDescent="0.25">
      <c r="A124" t="s">
        <v>728</v>
      </c>
      <c r="B124" t="s">
        <v>732</v>
      </c>
      <c r="C124">
        <v>13474</v>
      </c>
      <c r="D124" t="str">
        <f>VLOOKUP(Tabel5[[#This Row],[Klubnavn]],Tabel6[],1,FALSE)</f>
        <v>Eskilstrup</v>
      </c>
    </row>
    <row r="125" spans="1:4" x14ac:dyDescent="0.25">
      <c r="A125" t="s">
        <v>728</v>
      </c>
      <c r="B125" t="s">
        <v>1034</v>
      </c>
      <c r="C125">
        <v>11206</v>
      </c>
      <c r="D125" t="str">
        <f>VLOOKUP(Tabel5[[#This Row],[Klubnavn]],Tabel6[],1,FALSE)</f>
        <v>Eskilstrup</v>
      </c>
    </row>
    <row r="126" spans="1:4" x14ac:dyDescent="0.25">
      <c r="A126" t="s">
        <v>728</v>
      </c>
      <c r="B126" t="s">
        <v>656</v>
      </c>
      <c r="C126">
        <v>13293</v>
      </c>
      <c r="D126" t="str">
        <f>VLOOKUP(Tabel5[[#This Row],[Klubnavn]],Tabel6[],1,FALSE)</f>
        <v>Eskilstrup</v>
      </c>
    </row>
    <row r="127" spans="1:4" x14ac:dyDescent="0.25">
      <c r="A127" t="s">
        <v>728</v>
      </c>
      <c r="B127" t="s">
        <v>1037</v>
      </c>
      <c r="C127">
        <v>13520</v>
      </c>
      <c r="D127" t="str">
        <f>VLOOKUP(Tabel5[[#This Row],[Klubnavn]],Tabel6[],1,FALSE)</f>
        <v>Eskilstrup</v>
      </c>
    </row>
    <row r="128" spans="1:4" x14ac:dyDescent="0.25">
      <c r="A128" t="s">
        <v>728</v>
      </c>
      <c r="B128" t="s">
        <v>661</v>
      </c>
      <c r="C128">
        <v>13292</v>
      </c>
      <c r="D128" t="str">
        <f>VLOOKUP(Tabel5[[#This Row],[Klubnavn]],Tabel6[],1,FALSE)</f>
        <v>Eskilstrup</v>
      </c>
    </row>
    <row r="129" spans="1:4" x14ac:dyDescent="0.25">
      <c r="A129" t="s">
        <v>728</v>
      </c>
      <c r="B129" t="s">
        <v>733</v>
      </c>
      <c r="C129">
        <v>13471</v>
      </c>
      <c r="D129" t="str">
        <f>VLOOKUP(Tabel5[[#This Row],[Klubnavn]],Tabel6[],1,FALSE)</f>
        <v>Eskilstrup</v>
      </c>
    </row>
    <row r="130" spans="1:4" x14ac:dyDescent="0.25">
      <c r="A130" t="s">
        <v>728</v>
      </c>
      <c r="B130" t="s">
        <v>709</v>
      </c>
      <c r="C130">
        <v>13173</v>
      </c>
      <c r="D130" t="str">
        <f>VLOOKUP(Tabel5[[#This Row],[Klubnavn]],Tabel6[],1,FALSE)</f>
        <v>Eskilstrup</v>
      </c>
    </row>
    <row r="131" spans="1:4" x14ac:dyDescent="0.25">
      <c r="A131" t="s">
        <v>728</v>
      </c>
      <c r="B131" t="s">
        <v>1047</v>
      </c>
      <c r="C131">
        <v>13518</v>
      </c>
      <c r="D131" t="str">
        <f>VLOOKUP(Tabel5[[#This Row],[Klubnavn]],Tabel6[],1,FALSE)</f>
        <v>Eskilstrup</v>
      </c>
    </row>
    <row r="132" spans="1:4" x14ac:dyDescent="0.25">
      <c r="A132" t="s">
        <v>728</v>
      </c>
      <c r="B132" t="s">
        <v>734</v>
      </c>
      <c r="C132">
        <v>13472</v>
      </c>
      <c r="D132" t="str">
        <f>VLOOKUP(Tabel5[[#This Row],[Klubnavn]],Tabel6[],1,FALSE)</f>
        <v>Eskilstrup</v>
      </c>
    </row>
    <row r="133" spans="1:4" x14ac:dyDescent="0.25">
      <c r="A133" t="s">
        <v>27</v>
      </c>
      <c r="B133" t="s">
        <v>685</v>
      </c>
      <c r="C133">
        <v>13297</v>
      </c>
      <c r="D133" t="str">
        <f>VLOOKUP(Tabel5[[#This Row],[Klubnavn]],Tabel6[],1,FALSE)</f>
        <v>FIF</v>
      </c>
    </row>
    <row r="134" spans="1:4" x14ac:dyDescent="0.25">
      <c r="A134" t="s">
        <v>27</v>
      </c>
      <c r="B134" t="s">
        <v>686</v>
      </c>
      <c r="C134">
        <v>13295</v>
      </c>
      <c r="D134" t="str">
        <f>VLOOKUP(Tabel5[[#This Row],[Klubnavn]],Tabel6[],1,FALSE)</f>
        <v>FIF</v>
      </c>
    </row>
    <row r="135" spans="1:4" x14ac:dyDescent="0.25">
      <c r="A135" t="s">
        <v>27</v>
      </c>
      <c r="B135" t="s">
        <v>635</v>
      </c>
      <c r="C135">
        <v>10363</v>
      </c>
      <c r="D135" t="str">
        <f>VLOOKUP(Tabel5[[#This Row],[Klubnavn]],Tabel6[],1,FALSE)</f>
        <v>FIF</v>
      </c>
    </row>
    <row r="136" spans="1:4" x14ac:dyDescent="0.25">
      <c r="A136" t="s">
        <v>27</v>
      </c>
      <c r="B136" t="s">
        <v>1064</v>
      </c>
      <c r="C136">
        <v>13565</v>
      </c>
      <c r="D136" t="str">
        <f>VLOOKUP(Tabel5[[#This Row],[Klubnavn]],Tabel6[],1,FALSE)</f>
        <v>FIF</v>
      </c>
    </row>
    <row r="137" spans="1:4" x14ac:dyDescent="0.25">
      <c r="A137" t="s">
        <v>27</v>
      </c>
      <c r="B137" t="s">
        <v>471</v>
      </c>
      <c r="C137">
        <v>11153</v>
      </c>
      <c r="D137" t="str">
        <f>VLOOKUP(Tabel5[[#This Row],[Klubnavn]],Tabel6[],1,FALSE)</f>
        <v>FIF</v>
      </c>
    </row>
    <row r="138" spans="1:4" x14ac:dyDescent="0.25">
      <c r="A138" t="s">
        <v>27</v>
      </c>
      <c r="B138" t="s">
        <v>636</v>
      </c>
      <c r="C138">
        <v>13280</v>
      </c>
      <c r="D138" t="str">
        <f>VLOOKUP(Tabel5[[#This Row],[Klubnavn]],Tabel6[],1,FALSE)</f>
        <v>FIF</v>
      </c>
    </row>
    <row r="139" spans="1:4" x14ac:dyDescent="0.25">
      <c r="A139" t="s">
        <v>27</v>
      </c>
      <c r="B139" t="s">
        <v>474</v>
      </c>
      <c r="C139">
        <v>11604</v>
      </c>
      <c r="D139" t="str">
        <f>VLOOKUP(Tabel5[[#This Row],[Klubnavn]],Tabel6[],1,FALSE)</f>
        <v>FIF</v>
      </c>
    </row>
    <row r="140" spans="1:4" x14ac:dyDescent="0.25">
      <c r="A140" t="s">
        <v>27</v>
      </c>
      <c r="B140" t="s">
        <v>637</v>
      </c>
      <c r="C140">
        <v>10688</v>
      </c>
      <c r="D140" t="str">
        <f>VLOOKUP(Tabel5[[#This Row],[Klubnavn]],Tabel6[],1,FALSE)</f>
        <v>FIF</v>
      </c>
    </row>
    <row r="141" spans="1:4" x14ac:dyDescent="0.25">
      <c r="A141" t="s">
        <v>27</v>
      </c>
      <c r="B141" t="s">
        <v>479</v>
      </c>
      <c r="C141">
        <v>11608</v>
      </c>
      <c r="D141" t="str">
        <f>VLOOKUP(Tabel5[[#This Row],[Klubnavn]],Tabel6[],1,FALSE)</f>
        <v>FIF</v>
      </c>
    </row>
    <row r="142" spans="1:4" x14ac:dyDescent="0.25">
      <c r="A142" t="s">
        <v>27</v>
      </c>
      <c r="B142" t="s">
        <v>687</v>
      </c>
      <c r="C142">
        <v>13298</v>
      </c>
      <c r="D142" t="str">
        <f>VLOOKUP(Tabel5[[#This Row],[Klubnavn]],Tabel6[],1,FALSE)</f>
        <v>FIF</v>
      </c>
    </row>
    <row r="143" spans="1:4" x14ac:dyDescent="0.25">
      <c r="A143" t="s">
        <v>27</v>
      </c>
      <c r="B143" t="s">
        <v>488</v>
      </c>
      <c r="C143">
        <v>10548</v>
      </c>
      <c r="D143" t="str">
        <f>VLOOKUP(Tabel5[[#This Row],[Klubnavn]],Tabel6[],1,FALSE)</f>
        <v>FIF</v>
      </c>
    </row>
    <row r="144" spans="1:4" x14ac:dyDescent="0.25">
      <c r="A144" t="s">
        <v>27</v>
      </c>
      <c r="B144" t="s">
        <v>491</v>
      </c>
      <c r="C144">
        <v>10477</v>
      </c>
      <c r="D144" t="str">
        <f>VLOOKUP(Tabel5[[#This Row],[Klubnavn]],Tabel6[],1,FALSE)</f>
        <v>FIF</v>
      </c>
    </row>
    <row r="145" spans="1:4" x14ac:dyDescent="0.25">
      <c r="A145" t="s">
        <v>27</v>
      </c>
      <c r="B145" t="s">
        <v>1085</v>
      </c>
      <c r="C145">
        <v>13556</v>
      </c>
      <c r="D145" t="str">
        <f>VLOOKUP(Tabel5[[#This Row],[Klubnavn]],Tabel6[],1,FALSE)</f>
        <v>FIF</v>
      </c>
    </row>
    <row r="146" spans="1:4" x14ac:dyDescent="0.25">
      <c r="A146" t="s">
        <v>27</v>
      </c>
      <c r="B146" t="s">
        <v>496</v>
      </c>
      <c r="C146">
        <v>11606</v>
      </c>
      <c r="D146" t="str">
        <f>VLOOKUP(Tabel5[[#This Row],[Klubnavn]],Tabel6[],1,FALSE)</f>
        <v>FIF</v>
      </c>
    </row>
    <row r="147" spans="1:4" x14ac:dyDescent="0.25">
      <c r="A147" t="s">
        <v>27</v>
      </c>
      <c r="B147" t="s">
        <v>499</v>
      </c>
      <c r="C147">
        <v>10414</v>
      </c>
      <c r="D147" t="str">
        <f>VLOOKUP(Tabel5[[#This Row],[Klubnavn]],Tabel6[],1,FALSE)</f>
        <v>FIF</v>
      </c>
    </row>
    <row r="148" spans="1:4" x14ac:dyDescent="0.25">
      <c r="A148" t="s">
        <v>27</v>
      </c>
      <c r="B148" t="s">
        <v>642</v>
      </c>
      <c r="C148">
        <v>13279</v>
      </c>
      <c r="D148" t="str">
        <f>VLOOKUP(Tabel5[[#This Row],[Klubnavn]],Tabel6[],1,FALSE)</f>
        <v>FIF</v>
      </c>
    </row>
    <row r="149" spans="1:4" x14ac:dyDescent="0.25">
      <c r="A149" t="s">
        <v>27</v>
      </c>
      <c r="B149" t="s">
        <v>1033</v>
      </c>
      <c r="C149">
        <v>13521</v>
      </c>
      <c r="D149" t="str">
        <f>VLOOKUP(Tabel5[[#This Row],[Klubnavn]],Tabel6[],1,FALSE)</f>
        <v>FIF</v>
      </c>
    </row>
    <row r="150" spans="1:4" x14ac:dyDescent="0.25">
      <c r="A150" t="s">
        <v>27</v>
      </c>
      <c r="B150" t="s">
        <v>507</v>
      </c>
      <c r="C150">
        <v>10420</v>
      </c>
      <c r="D150" t="str">
        <f>VLOOKUP(Tabel5[[#This Row],[Klubnavn]],Tabel6[],1,FALSE)</f>
        <v>FIF</v>
      </c>
    </row>
    <row r="151" spans="1:4" x14ac:dyDescent="0.25">
      <c r="A151" t="s">
        <v>27</v>
      </c>
      <c r="B151" t="s">
        <v>735</v>
      </c>
      <c r="C151">
        <v>10277</v>
      </c>
      <c r="D151" t="str">
        <f>VLOOKUP(Tabel5[[#This Row],[Klubnavn]],Tabel6[],1,FALSE)</f>
        <v>FIF</v>
      </c>
    </row>
    <row r="152" spans="1:4" x14ac:dyDescent="0.25">
      <c r="A152" t="s">
        <v>27</v>
      </c>
      <c r="B152" t="s">
        <v>511</v>
      </c>
      <c r="C152">
        <v>12185</v>
      </c>
      <c r="D152" t="str">
        <f>VLOOKUP(Tabel5[[#This Row],[Klubnavn]],Tabel6[],1,FALSE)</f>
        <v>FIF</v>
      </c>
    </row>
    <row r="153" spans="1:4" x14ac:dyDescent="0.25">
      <c r="A153" t="s">
        <v>27</v>
      </c>
      <c r="B153" t="s">
        <v>1101</v>
      </c>
      <c r="C153">
        <v>13562</v>
      </c>
      <c r="D153" t="str">
        <f>VLOOKUP(Tabel5[[#This Row],[Klubnavn]],Tabel6[],1,FALSE)</f>
        <v>FIF</v>
      </c>
    </row>
    <row r="154" spans="1:4" x14ac:dyDescent="0.25">
      <c r="A154" t="s">
        <v>27</v>
      </c>
      <c r="B154" t="s">
        <v>513</v>
      </c>
      <c r="C154">
        <v>11830</v>
      </c>
      <c r="D154" t="str">
        <f>VLOOKUP(Tabel5[[#This Row],[Klubnavn]],Tabel6[],1,FALSE)</f>
        <v>FIF</v>
      </c>
    </row>
    <row r="155" spans="1:4" x14ac:dyDescent="0.25">
      <c r="A155" t="s">
        <v>27</v>
      </c>
      <c r="B155" t="s">
        <v>688</v>
      </c>
      <c r="C155">
        <v>13294</v>
      </c>
      <c r="D155" t="str">
        <f>VLOOKUP(Tabel5[[#This Row],[Klubnavn]],Tabel6[],1,FALSE)</f>
        <v>FIF</v>
      </c>
    </row>
    <row r="156" spans="1:4" x14ac:dyDescent="0.25">
      <c r="A156" t="s">
        <v>27</v>
      </c>
      <c r="B156" t="s">
        <v>515</v>
      </c>
      <c r="C156">
        <v>10498</v>
      </c>
      <c r="D156" t="str">
        <f>VLOOKUP(Tabel5[[#This Row],[Klubnavn]],Tabel6[],1,FALSE)</f>
        <v>FIF</v>
      </c>
    </row>
    <row r="157" spans="1:4" x14ac:dyDescent="0.25">
      <c r="A157" t="s">
        <v>27</v>
      </c>
      <c r="B157" t="s">
        <v>217</v>
      </c>
      <c r="C157">
        <v>10490</v>
      </c>
      <c r="D157" t="str">
        <f>VLOOKUP(Tabel5[[#This Row],[Klubnavn]],Tabel6[],1,FALSE)</f>
        <v>FIF</v>
      </c>
    </row>
    <row r="158" spans="1:4" x14ac:dyDescent="0.25">
      <c r="A158" t="s">
        <v>27</v>
      </c>
      <c r="B158" t="s">
        <v>1107</v>
      </c>
      <c r="C158">
        <v>13564</v>
      </c>
      <c r="D158" t="str">
        <f>VLOOKUP(Tabel5[[#This Row],[Klubnavn]],Tabel6[],1,FALSE)</f>
        <v>FIF</v>
      </c>
    </row>
    <row r="159" spans="1:4" x14ac:dyDescent="0.25">
      <c r="A159" t="s">
        <v>27</v>
      </c>
      <c r="B159" t="s">
        <v>650</v>
      </c>
      <c r="C159">
        <v>13282</v>
      </c>
      <c r="D159" t="str">
        <f>VLOOKUP(Tabel5[[#This Row],[Klubnavn]],Tabel6[],1,FALSE)</f>
        <v>FIF</v>
      </c>
    </row>
    <row r="160" spans="1:4" x14ac:dyDescent="0.25">
      <c r="A160" t="s">
        <v>27</v>
      </c>
      <c r="B160" t="s">
        <v>652</v>
      </c>
      <c r="C160">
        <v>10259</v>
      </c>
      <c r="D160" t="str">
        <f>VLOOKUP(Tabel5[[#This Row],[Klubnavn]],Tabel6[],1,FALSE)</f>
        <v>FIF</v>
      </c>
    </row>
    <row r="161" spans="1:4" x14ac:dyDescent="0.25">
      <c r="A161" t="s">
        <v>27</v>
      </c>
      <c r="B161" t="s">
        <v>689</v>
      </c>
      <c r="C161">
        <v>13303</v>
      </c>
      <c r="D161" t="str">
        <f>VLOOKUP(Tabel5[[#This Row],[Klubnavn]],Tabel6[],1,FALSE)</f>
        <v>FIF</v>
      </c>
    </row>
    <row r="162" spans="1:4" x14ac:dyDescent="0.25">
      <c r="A162" t="s">
        <v>27</v>
      </c>
      <c r="B162" t="s">
        <v>736</v>
      </c>
      <c r="C162">
        <v>13305</v>
      </c>
      <c r="D162" t="str">
        <f>VLOOKUP(Tabel5[[#This Row],[Klubnavn]],Tabel6[],1,FALSE)</f>
        <v>FIF</v>
      </c>
    </row>
    <row r="163" spans="1:4" x14ac:dyDescent="0.25">
      <c r="A163" t="s">
        <v>27</v>
      </c>
      <c r="B163" t="s">
        <v>653</v>
      </c>
      <c r="C163">
        <v>13284</v>
      </c>
      <c r="D163" t="str">
        <f>VLOOKUP(Tabel5[[#This Row],[Klubnavn]],Tabel6[],1,FALSE)</f>
        <v>FIF</v>
      </c>
    </row>
    <row r="164" spans="1:4" x14ac:dyDescent="0.25">
      <c r="A164" t="s">
        <v>27</v>
      </c>
      <c r="B164" t="s">
        <v>531</v>
      </c>
      <c r="C164">
        <v>10265</v>
      </c>
      <c r="D164" t="str">
        <f>VLOOKUP(Tabel5[[#This Row],[Klubnavn]],Tabel6[],1,FALSE)</f>
        <v>FIF</v>
      </c>
    </row>
    <row r="165" spans="1:4" x14ac:dyDescent="0.25">
      <c r="A165" t="s">
        <v>27</v>
      </c>
      <c r="B165" t="s">
        <v>534</v>
      </c>
      <c r="C165">
        <v>12371</v>
      </c>
      <c r="D165" t="str">
        <f>VLOOKUP(Tabel5[[#This Row],[Klubnavn]],Tabel6[],1,FALSE)</f>
        <v>FIF</v>
      </c>
    </row>
    <row r="166" spans="1:4" x14ac:dyDescent="0.25">
      <c r="A166" t="s">
        <v>27</v>
      </c>
      <c r="B166" t="s">
        <v>658</v>
      </c>
      <c r="C166">
        <v>13281</v>
      </c>
      <c r="D166" t="str">
        <f>VLOOKUP(Tabel5[[#This Row],[Klubnavn]],Tabel6[],1,FALSE)</f>
        <v>FIF</v>
      </c>
    </row>
    <row r="167" spans="1:4" x14ac:dyDescent="0.25">
      <c r="A167" t="s">
        <v>27</v>
      </c>
      <c r="B167" t="s">
        <v>690</v>
      </c>
      <c r="C167">
        <v>13301</v>
      </c>
      <c r="D167" t="str">
        <f>VLOOKUP(Tabel5[[#This Row],[Klubnavn]],Tabel6[],1,FALSE)</f>
        <v>FIF</v>
      </c>
    </row>
    <row r="168" spans="1:4" x14ac:dyDescent="0.25">
      <c r="A168" t="s">
        <v>27</v>
      </c>
      <c r="B168" t="s">
        <v>660</v>
      </c>
      <c r="C168">
        <v>10318</v>
      </c>
      <c r="D168" t="str">
        <f>VLOOKUP(Tabel5[[#This Row],[Klubnavn]],Tabel6[],1,FALSE)</f>
        <v>FIF</v>
      </c>
    </row>
    <row r="169" spans="1:4" x14ac:dyDescent="0.25">
      <c r="A169" t="s">
        <v>27</v>
      </c>
      <c r="B169" t="s">
        <v>544</v>
      </c>
      <c r="C169">
        <v>10422</v>
      </c>
      <c r="D169" t="str">
        <f>VLOOKUP(Tabel5[[#This Row],[Klubnavn]],Tabel6[],1,FALSE)</f>
        <v>FIF</v>
      </c>
    </row>
    <row r="170" spans="1:4" x14ac:dyDescent="0.25">
      <c r="A170" t="s">
        <v>27</v>
      </c>
      <c r="B170" t="s">
        <v>276</v>
      </c>
      <c r="C170">
        <v>13535</v>
      </c>
      <c r="D170" t="str">
        <f>VLOOKUP(Tabel5[[#This Row],[Klubnavn]],Tabel6[],1,FALSE)</f>
        <v>FIF</v>
      </c>
    </row>
    <row r="171" spans="1:4" x14ac:dyDescent="0.25">
      <c r="A171" t="s">
        <v>27</v>
      </c>
      <c r="B171" t="s">
        <v>276</v>
      </c>
      <c r="C171">
        <v>13557</v>
      </c>
      <c r="D171" t="str">
        <f>VLOOKUP(Tabel5[[#This Row],[Klubnavn]],Tabel6[],1,FALSE)</f>
        <v>FIF</v>
      </c>
    </row>
    <row r="172" spans="1:4" x14ac:dyDescent="0.25">
      <c r="A172" t="s">
        <v>27</v>
      </c>
      <c r="B172" t="s">
        <v>549</v>
      </c>
      <c r="C172">
        <v>10953</v>
      </c>
      <c r="D172" t="str">
        <f>VLOOKUP(Tabel5[[#This Row],[Klubnavn]],Tabel6[],1,FALSE)</f>
        <v>FIF</v>
      </c>
    </row>
    <row r="173" spans="1:4" x14ac:dyDescent="0.25">
      <c r="A173" t="s">
        <v>27</v>
      </c>
      <c r="B173" t="s">
        <v>552</v>
      </c>
      <c r="C173">
        <v>12292</v>
      </c>
      <c r="D173" t="str">
        <f>VLOOKUP(Tabel5[[#This Row],[Klubnavn]],Tabel6[],1,FALSE)</f>
        <v>FIF</v>
      </c>
    </row>
    <row r="174" spans="1:4" x14ac:dyDescent="0.25">
      <c r="A174" t="s">
        <v>27</v>
      </c>
      <c r="B174" t="s">
        <v>691</v>
      </c>
      <c r="C174">
        <v>13304</v>
      </c>
      <c r="D174" t="str">
        <f>VLOOKUP(Tabel5[[#This Row],[Klubnavn]],Tabel6[],1,FALSE)</f>
        <v>FIF</v>
      </c>
    </row>
    <row r="175" spans="1:4" x14ac:dyDescent="0.25">
      <c r="A175" t="s">
        <v>27</v>
      </c>
      <c r="B175" t="s">
        <v>692</v>
      </c>
      <c r="C175">
        <v>13300</v>
      </c>
      <c r="D175" t="str">
        <f>VLOOKUP(Tabel5[[#This Row],[Klubnavn]],Tabel6[],1,FALSE)</f>
        <v>FIF</v>
      </c>
    </row>
    <row r="176" spans="1:4" x14ac:dyDescent="0.25">
      <c r="A176" t="s">
        <v>27</v>
      </c>
      <c r="B176" t="s">
        <v>562</v>
      </c>
      <c r="C176">
        <v>12369</v>
      </c>
      <c r="D176" t="str">
        <f>VLOOKUP(Tabel5[[#This Row],[Klubnavn]],Tabel6[],1,FALSE)</f>
        <v>FIF</v>
      </c>
    </row>
    <row r="177" spans="1:4" x14ac:dyDescent="0.25">
      <c r="A177" t="s">
        <v>27</v>
      </c>
      <c r="B177" t="s">
        <v>693</v>
      </c>
      <c r="C177">
        <v>13296</v>
      </c>
      <c r="D177" t="str">
        <f>VLOOKUP(Tabel5[[#This Row],[Klubnavn]],Tabel6[],1,FALSE)</f>
        <v>FIF</v>
      </c>
    </row>
    <row r="178" spans="1:4" x14ac:dyDescent="0.25">
      <c r="A178" t="s">
        <v>27</v>
      </c>
      <c r="B178" t="s">
        <v>694</v>
      </c>
      <c r="C178">
        <v>13302</v>
      </c>
      <c r="D178" t="str">
        <f>VLOOKUP(Tabel5[[#This Row],[Klubnavn]],Tabel6[],1,FALSE)</f>
        <v>FIF</v>
      </c>
    </row>
    <row r="179" spans="1:4" x14ac:dyDescent="0.25">
      <c r="A179" t="s">
        <v>27</v>
      </c>
      <c r="B179" t="s">
        <v>573</v>
      </c>
      <c r="C179">
        <v>12062</v>
      </c>
      <c r="D179" t="str">
        <f>VLOOKUP(Tabel5[[#This Row],[Klubnavn]],Tabel6[],1,FALSE)</f>
        <v>FIF</v>
      </c>
    </row>
    <row r="180" spans="1:4" x14ac:dyDescent="0.25">
      <c r="A180" t="s">
        <v>27</v>
      </c>
      <c r="B180" t="s">
        <v>576</v>
      </c>
      <c r="C180">
        <v>10319</v>
      </c>
      <c r="D180" t="str">
        <f>VLOOKUP(Tabel5[[#This Row],[Klubnavn]],Tabel6[],1,FALSE)</f>
        <v>FIF</v>
      </c>
    </row>
    <row r="181" spans="1:4" x14ac:dyDescent="0.25">
      <c r="A181" t="s">
        <v>29</v>
      </c>
      <c r="B181" t="s">
        <v>1062</v>
      </c>
      <c r="C181">
        <v>12066</v>
      </c>
      <c r="D181" t="str">
        <f>VLOOKUP(Tabel5[[#This Row],[Klubnavn]],Tabel6[],1,FALSE)</f>
        <v>Gentofte</v>
      </c>
    </row>
    <row r="182" spans="1:4" x14ac:dyDescent="0.25">
      <c r="A182" t="s">
        <v>29</v>
      </c>
      <c r="B182" t="s">
        <v>838</v>
      </c>
      <c r="C182">
        <v>11612</v>
      </c>
      <c r="D182" t="str">
        <f>VLOOKUP(Tabel5[[#This Row],[Klubnavn]],Tabel6[],1,FALSE)</f>
        <v>Gentofte</v>
      </c>
    </row>
    <row r="183" spans="1:4" x14ac:dyDescent="0.25">
      <c r="A183" t="s">
        <v>29</v>
      </c>
      <c r="B183" t="s">
        <v>840</v>
      </c>
      <c r="C183">
        <v>10276</v>
      </c>
      <c r="D183" t="str">
        <f>VLOOKUP(Tabel5[[#This Row],[Klubnavn]],Tabel6[],1,FALSE)</f>
        <v>Gentofte</v>
      </c>
    </row>
    <row r="184" spans="1:4" x14ac:dyDescent="0.25">
      <c r="A184" t="s">
        <v>29</v>
      </c>
      <c r="B184" t="s">
        <v>845</v>
      </c>
      <c r="C184">
        <v>10836</v>
      </c>
      <c r="D184" t="str">
        <f>VLOOKUP(Tabel5[[#This Row],[Klubnavn]],Tabel6[],1,FALSE)</f>
        <v>Gentofte</v>
      </c>
    </row>
    <row r="185" spans="1:4" x14ac:dyDescent="0.25">
      <c r="A185" t="s">
        <v>29</v>
      </c>
      <c r="B185" t="s">
        <v>1082</v>
      </c>
      <c r="C185">
        <v>11615</v>
      </c>
      <c r="D185" t="str">
        <f>VLOOKUP(Tabel5[[#This Row],[Klubnavn]],Tabel6[],1,FALSE)</f>
        <v>Gentofte</v>
      </c>
    </row>
    <row r="186" spans="1:4" x14ac:dyDescent="0.25">
      <c r="A186" t="s">
        <v>29</v>
      </c>
      <c r="B186" t="s">
        <v>852</v>
      </c>
      <c r="C186">
        <v>10759</v>
      </c>
      <c r="D186" t="str">
        <f>VLOOKUP(Tabel5[[#This Row],[Klubnavn]],Tabel6[],1,FALSE)</f>
        <v>Gentofte</v>
      </c>
    </row>
    <row r="187" spans="1:4" x14ac:dyDescent="0.25">
      <c r="A187" t="s">
        <v>29</v>
      </c>
      <c r="B187" t="s">
        <v>1088</v>
      </c>
      <c r="C187">
        <v>11616</v>
      </c>
      <c r="D187" t="str">
        <f>VLOOKUP(Tabel5[[#This Row],[Klubnavn]],Tabel6[],1,FALSE)</f>
        <v>Gentofte</v>
      </c>
    </row>
    <row r="188" spans="1:4" x14ac:dyDescent="0.25">
      <c r="A188" t="s">
        <v>29</v>
      </c>
      <c r="B188" t="s">
        <v>864</v>
      </c>
      <c r="C188">
        <v>10506</v>
      </c>
      <c r="D188" t="str">
        <f>VLOOKUP(Tabel5[[#This Row],[Klubnavn]],Tabel6[],1,FALSE)</f>
        <v>Gentofte</v>
      </c>
    </row>
    <row r="189" spans="1:4" x14ac:dyDescent="0.25">
      <c r="A189" t="s">
        <v>29</v>
      </c>
      <c r="B189" t="s">
        <v>1093</v>
      </c>
      <c r="C189">
        <v>11619</v>
      </c>
      <c r="D189" t="str">
        <f>VLOOKUP(Tabel5[[#This Row],[Klubnavn]],Tabel6[],1,FALSE)</f>
        <v>Gentofte</v>
      </c>
    </row>
    <row r="190" spans="1:4" x14ac:dyDescent="0.25">
      <c r="A190" t="s">
        <v>29</v>
      </c>
      <c r="B190" t="s">
        <v>1008</v>
      </c>
      <c r="C190">
        <v>12804</v>
      </c>
      <c r="D190" t="str">
        <f>VLOOKUP(Tabel5[[#This Row],[Klubnavn]],Tabel6[],1,FALSE)</f>
        <v>Gentofte</v>
      </c>
    </row>
    <row r="191" spans="1:4" x14ac:dyDescent="0.25">
      <c r="A191" t="s">
        <v>29</v>
      </c>
      <c r="B191" t="s">
        <v>874</v>
      </c>
      <c r="C191">
        <v>12811</v>
      </c>
      <c r="D191" t="str">
        <f>VLOOKUP(Tabel5[[#This Row],[Klubnavn]],Tabel6[],1,FALSE)</f>
        <v>Gentofte</v>
      </c>
    </row>
    <row r="192" spans="1:4" x14ac:dyDescent="0.25">
      <c r="A192" t="s">
        <v>29</v>
      </c>
      <c r="B192" t="s">
        <v>878</v>
      </c>
      <c r="C192">
        <v>13052</v>
      </c>
      <c r="D192" t="str">
        <f>VLOOKUP(Tabel5[[#This Row],[Klubnavn]],Tabel6[],1,FALSE)</f>
        <v>Gentofte</v>
      </c>
    </row>
    <row r="193" spans="1:4" x14ac:dyDescent="0.25">
      <c r="A193" t="s">
        <v>29</v>
      </c>
      <c r="B193" t="s">
        <v>1109</v>
      </c>
      <c r="C193">
        <v>11622</v>
      </c>
      <c r="D193" t="str">
        <f>VLOOKUP(Tabel5[[#This Row],[Klubnavn]],Tabel6[],1,FALSE)</f>
        <v>Gentofte</v>
      </c>
    </row>
    <row r="194" spans="1:4" x14ac:dyDescent="0.25">
      <c r="A194" t="s">
        <v>29</v>
      </c>
      <c r="B194" t="s">
        <v>1113</v>
      </c>
      <c r="C194">
        <v>12150</v>
      </c>
      <c r="D194" t="str">
        <f>VLOOKUP(Tabel5[[#This Row],[Klubnavn]],Tabel6[],1,FALSE)</f>
        <v>Gentofte</v>
      </c>
    </row>
    <row r="195" spans="1:4" x14ac:dyDescent="0.25">
      <c r="A195" t="s">
        <v>29</v>
      </c>
      <c r="B195" t="s">
        <v>891</v>
      </c>
      <c r="C195">
        <v>10475</v>
      </c>
      <c r="D195" t="str">
        <f>VLOOKUP(Tabel5[[#This Row],[Klubnavn]],Tabel6[],1,FALSE)</f>
        <v>Gentofte</v>
      </c>
    </row>
    <row r="196" spans="1:4" x14ac:dyDescent="0.25">
      <c r="A196" t="s">
        <v>29</v>
      </c>
      <c r="B196" t="s">
        <v>893</v>
      </c>
      <c r="C196">
        <v>10585</v>
      </c>
      <c r="D196" t="str">
        <f>VLOOKUP(Tabel5[[#This Row],[Klubnavn]],Tabel6[],1,FALSE)</f>
        <v>Gentofte</v>
      </c>
    </row>
    <row r="197" spans="1:4" x14ac:dyDescent="0.25">
      <c r="A197" t="s">
        <v>29</v>
      </c>
      <c r="B197" t="s">
        <v>1120</v>
      </c>
      <c r="C197">
        <v>12151</v>
      </c>
      <c r="D197" t="str">
        <f>VLOOKUP(Tabel5[[#This Row],[Klubnavn]],Tabel6[],1,FALSE)</f>
        <v>Gentofte</v>
      </c>
    </row>
    <row r="198" spans="1:4" x14ac:dyDescent="0.25">
      <c r="A198" t="s">
        <v>29</v>
      </c>
      <c r="B198" t="s">
        <v>1122</v>
      </c>
      <c r="C198">
        <v>11944</v>
      </c>
      <c r="D198" t="str">
        <f>VLOOKUP(Tabel5[[#This Row],[Klubnavn]],Tabel6[],1,FALSE)</f>
        <v>Gentofte</v>
      </c>
    </row>
    <row r="199" spans="1:4" x14ac:dyDescent="0.25">
      <c r="A199" t="s">
        <v>29</v>
      </c>
      <c r="B199" t="s">
        <v>908</v>
      </c>
      <c r="C199">
        <v>11368</v>
      </c>
      <c r="D199" t="str">
        <f>VLOOKUP(Tabel5[[#This Row],[Klubnavn]],Tabel6[],1,FALSE)</f>
        <v>Gentofte</v>
      </c>
    </row>
    <row r="200" spans="1:4" x14ac:dyDescent="0.25">
      <c r="A200" t="s">
        <v>29</v>
      </c>
      <c r="B200" t="s">
        <v>912</v>
      </c>
      <c r="C200">
        <v>11019</v>
      </c>
      <c r="D200" t="str">
        <f>VLOOKUP(Tabel5[[#This Row],[Klubnavn]],Tabel6[],1,FALSE)</f>
        <v>Gentofte</v>
      </c>
    </row>
    <row r="201" spans="1:4" x14ac:dyDescent="0.25">
      <c r="A201" t="s">
        <v>29</v>
      </c>
      <c r="B201" t="s">
        <v>1124</v>
      </c>
      <c r="C201">
        <v>12805</v>
      </c>
      <c r="D201" t="str">
        <f>VLOOKUP(Tabel5[[#This Row],[Klubnavn]],Tabel6[],1,FALSE)</f>
        <v>Gentofte</v>
      </c>
    </row>
    <row r="202" spans="1:4" x14ac:dyDescent="0.25">
      <c r="A202" t="s">
        <v>29</v>
      </c>
      <c r="B202" t="s">
        <v>1126</v>
      </c>
      <c r="C202">
        <v>11625</v>
      </c>
      <c r="D202" t="str">
        <f>VLOOKUP(Tabel5[[#This Row],[Klubnavn]],Tabel6[],1,FALSE)</f>
        <v>Gentofte</v>
      </c>
    </row>
    <row r="203" spans="1:4" x14ac:dyDescent="0.25">
      <c r="A203" t="s">
        <v>29</v>
      </c>
      <c r="B203" t="s">
        <v>1132</v>
      </c>
      <c r="C203">
        <v>11626</v>
      </c>
      <c r="D203" t="str">
        <f>VLOOKUP(Tabel5[[#This Row],[Klubnavn]],Tabel6[],1,FALSE)</f>
        <v>Gentofte</v>
      </c>
    </row>
    <row r="204" spans="1:4" x14ac:dyDescent="0.25">
      <c r="A204" t="s">
        <v>29</v>
      </c>
      <c r="B204" t="s">
        <v>1135</v>
      </c>
      <c r="C204">
        <v>11627</v>
      </c>
      <c r="D204" t="str">
        <f>VLOOKUP(Tabel5[[#This Row],[Klubnavn]],Tabel6[],1,FALSE)</f>
        <v>Gentofte</v>
      </c>
    </row>
    <row r="205" spans="1:4" x14ac:dyDescent="0.25">
      <c r="A205" t="s">
        <v>29</v>
      </c>
      <c r="B205" t="s">
        <v>1137</v>
      </c>
      <c r="C205">
        <v>11628</v>
      </c>
      <c r="D205" t="str">
        <f>VLOOKUP(Tabel5[[#This Row],[Klubnavn]],Tabel6[],1,FALSE)</f>
        <v>Gentofte</v>
      </c>
    </row>
    <row r="206" spans="1:4" x14ac:dyDescent="0.25">
      <c r="A206" t="s">
        <v>29</v>
      </c>
      <c r="B206" t="s">
        <v>1148</v>
      </c>
      <c r="C206">
        <v>13566</v>
      </c>
      <c r="D206" t="str">
        <f>VLOOKUP(Tabel5[[#This Row],[Klubnavn]],Tabel6[],1,FALSE)</f>
        <v>Gentofte</v>
      </c>
    </row>
    <row r="207" spans="1:4" x14ac:dyDescent="0.25">
      <c r="A207" t="s">
        <v>29</v>
      </c>
      <c r="B207" t="s">
        <v>1150</v>
      </c>
      <c r="C207">
        <v>11629</v>
      </c>
      <c r="D207" t="str">
        <f>VLOOKUP(Tabel5[[#This Row],[Klubnavn]],Tabel6[],1,FALSE)</f>
        <v>Gentofte</v>
      </c>
    </row>
    <row r="208" spans="1:4" x14ac:dyDescent="0.25">
      <c r="A208" t="s">
        <v>29</v>
      </c>
      <c r="B208" t="s">
        <v>932</v>
      </c>
      <c r="C208">
        <v>10916</v>
      </c>
      <c r="D208" t="str">
        <f>VLOOKUP(Tabel5[[#This Row],[Klubnavn]],Tabel6[],1,FALSE)</f>
        <v>Gentofte</v>
      </c>
    </row>
    <row r="209" spans="1:4" x14ac:dyDescent="0.25">
      <c r="A209" t="s">
        <v>29</v>
      </c>
      <c r="B209" t="s">
        <v>935</v>
      </c>
      <c r="C209">
        <v>10837</v>
      </c>
      <c r="D209" t="str">
        <f>VLOOKUP(Tabel5[[#This Row],[Klubnavn]],Tabel6[],1,FALSE)</f>
        <v>Gentofte</v>
      </c>
    </row>
    <row r="210" spans="1:4" x14ac:dyDescent="0.25">
      <c r="A210" t="s">
        <v>29</v>
      </c>
      <c r="B210" t="s">
        <v>998</v>
      </c>
      <c r="C210">
        <v>13499</v>
      </c>
      <c r="D210" t="str">
        <f>VLOOKUP(Tabel5[[#This Row],[Klubnavn]],Tabel6[],1,FALSE)</f>
        <v>Gentofte</v>
      </c>
    </row>
    <row r="211" spans="1:4" x14ac:dyDescent="0.25">
      <c r="A211" t="s">
        <v>29</v>
      </c>
      <c r="B211" t="s">
        <v>1158</v>
      </c>
      <c r="C211">
        <v>11630</v>
      </c>
      <c r="D211" t="str">
        <f>VLOOKUP(Tabel5[[#This Row],[Klubnavn]],Tabel6[],1,FALSE)</f>
        <v>Gentofte</v>
      </c>
    </row>
    <row r="212" spans="1:4" x14ac:dyDescent="0.25">
      <c r="A212" t="s">
        <v>29</v>
      </c>
      <c r="B212" t="s">
        <v>939</v>
      </c>
      <c r="C212">
        <v>11441</v>
      </c>
      <c r="D212" t="str">
        <f>VLOOKUP(Tabel5[[#This Row],[Klubnavn]],Tabel6[],1,FALSE)</f>
        <v>Gentofte</v>
      </c>
    </row>
    <row r="213" spans="1:4" x14ac:dyDescent="0.25">
      <c r="A213" t="s">
        <v>29</v>
      </c>
      <c r="B213" t="s">
        <v>1045</v>
      </c>
      <c r="C213">
        <v>13531</v>
      </c>
      <c r="D213" t="str">
        <f>VLOOKUP(Tabel5[[#This Row],[Klubnavn]],Tabel6[],1,FALSE)</f>
        <v>Gentofte</v>
      </c>
    </row>
    <row r="214" spans="1:4" x14ac:dyDescent="0.25">
      <c r="A214" t="s">
        <v>29</v>
      </c>
      <c r="B214" t="s">
        <v>948</v>
      </c>
      <c r="C214">
        <v>10317</v>
      </c>
      <c r="D214" t="str">
        <f>VLOOKUP(Tabel5[[#This Row],[Klubnavn]],Tabel6[],1,FALSE)</f>
        <v>Gentofte</v>
      </c>
    </row>
    <row r="215" spans="1:4" x14ac:dyDescent="0.25">
      <c r="A215" t="s">
        <v>29</v>
      </c>
      <c r="B215" t="s">
        <v>954</v>
      </c>
      <c r="C215">
        <v>10253</v>
      </c>
      <c r="D215" t="str">
        <f>VLOOKUP(Tabel5[[#This Row],[Klubnavn]],Tabel6[],1,FALSE)</f>
        <v>Gentofte</v>
      </c>
    </row>
    <row r="216" spans="1:4" x14ac:dyDescent="0.25">
      <c r="A216" t="s">
        <v>29</v>
      </c>
      <c r="B216" t="s">
        <v>1171</v>
      </c>
      <c r="C216">
        <v>11631</v>
      </c>
      <c r="D216" t="str">
        <f>VLOOKUP(Tabel5[[#This Row],[Klubnavn]],Tabel6[],1,FALSE)</f>
        <v>Gentofte</v>
      </c>
    </row>
    <row r="217" spans="1:4" x14ac:dyDescent="0.25">
      <c r="A217" t="s">
        <v>29</v>
      </c>
      <c r="B217" t="s">
        <v>963</v>
      </c>
      <c r="C217">
        <v>11269</v>
      </c>
      <c r="D217" t="str">
        <f>VLOOKUP(Tabel5[[#This Row],[Klubnavn]],Tabel6[],1,FALSE)</f>
        <v>Gentofte</v>
      </c>
    </row>
    <row r="218" spans="1:4" x14ac:dyDescent="0.25">
      <c r="A218" t="s">
        <v>29</v>
      </c>
      <c r="B218" t="s">
        <v>1176</v>
      </c>
      <c r="C218">
        <v>11632</v>
      </c>
      <c r="D218" t="str">
        <f>VLOOKUP(Tabel5[[#This Row],[Klubnavn]],Tabel6[],1,FALSE)</f>
        <v>Gentofte</v>
      </c>
    </row>
    <row r="219" spans="1:4" x14ac:dyDescent="0.25">
      <c r="A219" t="s">
        <v>29</v>
      </c>
      <c r="B219" t="s">
        <v>999</v>
      </c>
      <c r="C219">
        <v>13500</v>
      </c>
      <c r="D219" t="str">
        <f>VLOOKUP(Tabel5[[#This Row],[Klubnavn]],Tabel6[],1,FALSE)</f>
        <v>Gentofte</v>
      </c>
    </row>
    <row r="220" spans="1:4" x14ac:dyDescent="0.25">
      <c r="A220" t="s">
        <v>29</v>
      </c>
      <c r="B220" t="s">
        <v>968</v>
      </c>
      <c r="C220">
        <v>10823</v>
      </c>
      <c r="D220" t="str">
        <f>VLOOKUP(Tabel5[[#This Row],[Klubnavn]],Tabel6[],1,FALSE)</f>
        <v>Gentofte</v>
      </c>
    </row>
    <row r="221" spans="1:4" x14ac:dyDescent="0.25">
      <c r="A221" t="s">
        <v>29</v>
      </c>
      <c r="B221" t="s">
        <v>970</v>
      </c>
      <c r="C221">
        <v>10776</v>
      </c>
      <c r="D221" t="str">
        <f>VLOOKUP(Tabel5[[#This Row],[Klubnavn]],Tabel6[],1,FALSE)</f>
        <v>Gentofte</v>
      </c>
    </row>
    <row r="222" spans="1:4" x14ac:dyDescent="0.25">
      <c r="A222" t="s">
        <v>29</v>
      </c>
      <c r="B222" t="s">
        <v>1181</v>
      </c>
      <c r="C222">
        <v>12075</v>
      </c>
      <c r="D222" t="str">
        <f>VLOOKUP(Tabel5[[#This Row],[Klubnavn]],Tabel6[],1,FALSE)</f>
        <v>Gentofte</v>
      </c>
    </row>
    <row r="223" spans="1:4" x14ac:dyDescent="0.25">
      <c r="A223" t="s">
        <v>29</v>
      </c>
      <c r="B223" t="s">
        <v>973</v>
      </c>
      <c r="C223">
        <v>10821</v>
      </c>
      <c r="D223" t="str">
        <f>VLOOKUP(Tabel5[[#This Row],[Klubnavn]],Tabel6[],1,FALSE)</f>
        <v>Gentofte</v>
      </c>
    </row>
    <row r="224" spans="1:4" x14ac:dyDescent="0.25">
      <c r="A224" t="s">
        <v>737</v>
      </c>
      <c r="B224" t="s">
        <v>738</v>
      </c>
      <c r="C224">
        <v>11965</v>
      </c>
      <c r="D224" t="str">
        <f>VLOOKUP(Tabel5[[#This Row],[Klubnavn]],Tabel6[],1,FALSE)</f>
        <v>Hasselgrisen</v>
      </c>
    </row>
    <row r="225" spans="1:4" x14ac:dyDescent="0.25">
      <c r="A225" t="s">
        <v>737</v>
      </c>
      <c r="B225" t="s">
        <v>739</v>
      </c>
      <c r="C225">
        <v>13406</v>
      </c>
      <c r="D225" t="str">
        <f>VLOOKUP(Tabel5[[#This Row],[Klubnavn]],Tabel6[],1,FALSE)</f>
        <v>Hasselgrisen</v>
      </c>
    </row>
    <row r="226" spans="1:4" x14ac:dyDescent="0.25">
      <c r="A226" t="s">
        <v>737</v>
      </c>
      <c r="B226" t="s">
        <v>1185</v>
      </c>
      <c r="C226">
        <v>13601</v>
      </c>
      <c r="D226" t="str">
        <f>VLOOKUP(Tabel5[[#This Row],[Klubnavn]],Tabel6[],1,FALSE)</f>
        <v>Hasselgrisen</v>
      </c>
    </row>
    <row r="227" spans="1:4" x14ac:dyDescent="0.25">
      <c r="A227" t="s">
        <v>737</v>
      </c>
      <c r="B227" t="s">
        <v>855</v>
      </c>
      <c r="C227">
        <v>13480</v>
      </c>
      <c r="D227" t="str">
        <f>VLOOKUP(Tabel5[[#This Row],[Klubnavn]],Tabel6[],1,FALSE)</f>
        <v>Hasselgrisen</v>
      </c>
    </row>
    <row r="228" spans="1:4" x14ac:dyDescent="0.25">
      <c r="A228" t="s">
        <v>737</v>
      </c>
      <c r="B228" t="s">
        <v>500</v>
      </c>
      <c r="C228">
        <v>12174</v>
      </c>
      <c r="D228" t="str">
        <f>VLOOKUP(Tabel5[[#This Row],[Klubnavn]],Tabel6[],1,FALSE)</f>
        <v>Hasselgrisen</v>
      </c>
    </row>
    <row r="229" spans="1:4" x14ac:dyDescent="0.25">
      <c r="A229" t="s">
        <v>737</v>
      </c>
      <c r="B229" t="s">
        <v>1099</v>
      </c>
      <c r="C229">
        <v>13592</v>
      </c>
      <c r="D229" t="str">
        <f>VLOOKUP(Tabel5[[#This Row],[Klubnavn]],Tabel6[],1,FALSE)</f>
        <v>Hasselgrisen</v>
      </c>
    </row>
    <row r="230" spans="1:4" x14ac:dyDescent="0.25">
      <c r="A230" t="s">
        <v>737</v>
      </c>
      <c r="B230" t="s">
        <v>516</v>
      </c>
      <c r="C230">
        <v>11165</v>
      </c>
      <c r="D230" t="str">
        <f>VLOOKUP(Tabel5[[#This Row],[Klubnavn]],Tabel6[],1,FALSE)</f>
        <v>Hasselgrisen</v>
      </c>
    </row>
    <row r="231" spans="1:4" x14ac:dyDescent="0.25">
      <c r="A231" t="s">
        <v>737</v>
      </c>
      <c r="B231" t="s">
        <v>386</v>
      </c>
      <c r="C231">
        <v>12885</v>
      </c>
      <c r="D231" t="str">
        <f>VLOOKUP(Tabel5[[#This Row],[Klubnavn]],Tabel6[],1,FALSE)</f>
        <v>Hasselgrisen</v>
      </c>
    </row>
    <row r="232" spans="1:4" x14ac:dyDescent="0.25">
      <c r="A232" t="s">
        <v>737</v>
      </c>
      <c r="B232" t="s">
        <v>1189</v>
      </c>
      <c r="C232">
        <v>13600</v>
      </c>
      <c r="D232" t="str">
        <f>VLOOKUP(Tabel5[[#This Row],[Klubnavn]],Tabel6[],1,FALSE)</f>
        <v>Hasselgrisen</v>
      </c>
    </row>
    <row r="233" spans="1:4" x14ac:dyDescent="0.25">
      <c r="A233" t="s">
        <v>737</v>
      </c>
      <c r="B233" t="s">
        <v>740</v>
      </c>
      <c r="C233">
        <v>13412</v>
      </c>
      <c r="D233" t="str">
        <f>VLOOKUP(Tabel5[[#This Row],[Klubnavn]],Tabel6[],1,FALSE)</f>
        <v>Hasselgrisen</v>
      </c>
    </row>
    <row r="234" spans="1:4" x14ac:dyDescent="0.25">
      <c r="A234" t="s">
        <v>737</v>
      </c>
      <c r="B234" t="s">
        <v>741</v>
      </c>
      <c r="C234">
        <v>13413</v>
      </c>
      <c r="D234" t="str">
        <f>VLOOKUP(Tabel5[[#This Row],[Klubnavn]],Tabel6[],1,FALSE)</f>
        <v>Hasselgrisen</v>
      </c>
    </row>
    <row r="235" spans="1:4" x14ac:dyDescent="0.25">
      <c r="A235" t="s">
        <v>737</v>
      </c>
      <c r="B235" t="s">
        <v>742</v>
      </c>
      <c r="C235">
        <v>13407</v>
      </c>
      <c r="D235" t="str">
        <f>VLOOKUP(Tabel5[[#This Row],[Klubnavn]],Tabel6[],1,FALSE)</f>
        <v>Hasselgrisen</v>
      </c>
    </row>
    <row r="236" spans="1:4" x14ac:dyDescent="0.25">
      <c r="A236" t="s">
        <v>737</v>
      </c>
      <c r="B236" t="s">
        <v>743</v>
      </c>
      <c r="C236">
        <v>13411</v>
      </c>
      <c r="D236" t="str">
        <f>VLOOKUP(Tabel5[[#This Row],[Klubnavn]],Tabel6[],1,FALSE)</f>
        <v>Hasselgrisen</v>
      </c>
    </row>
    <row r="237" spans="1:4" x14ac:dyDescent="0.25">
      <c r="A237" t="s">
        <v>737</v>
      </c>
      <c r="B237" t="s">
        <v>1043</v>
      </c>
      <c r="C237">
        <v>13536</v>
      </c>
      <c r="D237" t="str">
        <f>VLOOKUP(Tabel5[[#This Row],[Klubnavn]],Tabel6[],1,FALSE)</f>
        <v>Hasselgrisen</v>
      </c>
    </row>
    <row r="238" spans="1:4" x14ac:dyDescent="0.25">
      <c r="A238" t="s">
        <v>737</v>
      </c>
      <c r="B238" t="s">
        <v>744</v>
      </c>
      <c r="C238">
        <v>13410</v>
      </c>
      <c r="D238" t="str">
        <f>VLOOKUP(Tabel5[[#This Row],[Klubnavn]],Tabel6[],1,FALSE)</f>
        <v>Hasselgrisen</v>
      </c>
    </row>
    <row r="239" spans="1:4" x14ac:dyDescent="0.25">
      <c r="A239" t="s">
        <v>737</v>
      </c>
      <c r="B239" t="s">
        <v>745</v>
      </c>
      <c r="C239">
        <v>13409</v>
      </c>
      <c r="D239" t="str">
        <f>VLOOKUP(Tabel5[[#This Row],[Klubnavn]],Tabel6[],1,FALSE)</f>
        <v>Hasselgrisen</v>
      </c>
    </row>
    <row r="240" spans="1:4" x14ac:dyDescent="0.25">
      <c r="A240" t="s">
        <v>737</v>
      </c>
      <c r="B240" t="s">
        <v>746</v>
      </c>
      <c r="C240">
        <v>11739</v>
      </c>
      <c r="D240" t="str">
        <f>VLOOKUP(Tabel5[[#This Row],[Klubnavn]],Tabel6[],1,FALSE)</f>
        <v>Hasselgrisen</v>
      </c>
    </row>
    <row r="241" spans="1:4" x14ac:dyDescent="0.25">
      <c r="A241" t="s">
        <v>737</v>
      </c>
      <c r="B241" t="s">
        <v>966</v>
      </c>
      <c r="C241">
        <v>13481</v>
      </c>
      <c r="D241" t="str">
        <f>VLOOKUP(Tabel5[[#This Row],[Klubnavn]],Tabel6[],1,FALSE)</f>
        <v>Hasselgrisen</v>
      </c>
    </row>
    <row r="242" spans="1:4" x14ac:dyDescent="0.25">
      <c r="A242" t="s">
        <v>737</v>
      </c>
      <c r="B242" t="s">
        <v>702</v>
      </c>
      <c r="C242">
        <v>13316</v>
      </c>
      <c r="D242" t="str">
        <f>VLOOKUP(Tabel5[[#This Row],[Klubnavn]],Tabel6[],1,FALSE)</f>
        <v>Hasselgrisen</v>
      </c>
    </row>
    <row r="243" spans="1:4" x14ac:dyDescent="0.25">
      <c r="A243" t="s">
        <v>737</v>
      </c>
      <c r="B243" t="s">
        <v>747</v>
      </c>
      <c r="C243">
        <v>13408</v>
      </c>
      <c r="D243" t="str">
        <f>VLOOKUP(Tabel5[[#This Row],[Klubnavn]],Tabel6[],1,FALSE)</f>
        <v>Hasselgrisen</v>
      </c>
    </row>
    <row r="244" spans="1:4" x14ac:dyDescent="0.25">
      <c r="A244" t="s">
        <v>30</v>
      </c>
      <c r="B244" t="s">
        <v>825</v>
      </c>
      <c r="C244">
        <v>10441</v>
      </c>
      <c r="D244" t="str">
        <f>VLOOKUP(Tabel5[[#This Row],[Klubnavn]],Tabel6[],1,FALSE)</f>
        <v>Hedebo</v>
      </c>
    </row>
    <row r="245" spans="1:4" x14ac:dyDescent="0.25">
      <c r="A245" t="s">
        <v>30</v>
      </c>
      <c r="B245" t="s">
        <v>162</v>
      </c>
      <c r="C245">
        <v>10622</v>
      </c>
      <c r="D245" t="str">
        <f>VLOOKUP(Tabel5[[#This Row],[Klubnavn]],Tabel6[],1,FALSE)</f>
        <v>Hedebo</v>
      </c>
    </row>
    <row r="246" spans="1:4" x14ac:dyDescent="0.25">
      <c r="A246" t="s">
        <v>30</v>
      </c>
      <c r="B246" t="s">
        <v>340</v>
      </c>
      <c r="C246">
        <v>10740</v>
      </c>
      <c r="D246" t="str">
        <f>VLOOKUP(Tabel5[[#This Row],[Klubnavn]],Tabel6[],1,FALSE)</f>
        <v>Hedebo</v>
      </c>
    </row>
    <row r="247" spans="1:4" x14ac:dyDescent="0.25">
      <c r="A247" t="s">
        <v>30</v>
      </c>
      <c r="B247" t="s">
        <v>163</v>
      </c>
      <c r="C247">
        <v>11477</v>
      </c>
      <c r="D247" t="str">
        <f>VLOOKUP(Tabel5[[#This Row],[Klubnavn]],Tabel6[],1,FALSE)</f>
        <v>Hedebo</v>
      </c>
    </row>
    <row r="248" spans="1:4" x14ac:dyDescent="0.25">
      <c r="A248" t="s">
        <v>30</v>
      </c>
      <c r="B248" t="s">
        <v>167</v>
      </c>
      <c r="C248">
        <v>12460</v>
      </c>
      <c r="D248" t="str">
        <f>VLOOKUP(Tabel5[[#This Row],[Klubnavn]],Tabel6[],1,FALSE)</f>
        <v>Hedebo</v>
      </c>
    </row>
    <row r="249" spans="1:4" x14ac:dyDescent="0.25">
      <c r="A249" t="s">
        <v>30</v>
      </c>
      <c r="B249" t="s">
        <v>169</v>
      </c>
      <c r="C249">
        <v>10765</v>
      </c>
      <c r="D249" t="str">
        <f>VLOOKUP(Tabel5[[#This Row],[Klubnavn]],Tabel6[],1,FALSE)</f>
        <v>Hedebo</v>
      </c>
    </row>
    <row r="250" spans="1:4" x14ac:dyDescent="0.25">
      <c r="A250" t="s">
        <v>30</v>
      </c>
      <c r="B250" t="s">
        <v>170</v>
      </c>
      <c r="C250">
        <v>12499</v>
      </c>
      <c r="D250" t="str">
        <f>VLOOKUP(Tabel5[[#This Row],[Klubnavn]],Tabel6[],1,FALSE)</f>
        <v>Hedebo</v>
      </c>
    </row>
    <row r="251" spans="1:4" x14ac:dyDescent="0.25">
      <c r="A251" t="s">
        <v>30</v>
      </c>
      <c r="B251" t="s">
        <v>172</v>
      </c>
      <c r="C251">
        <v>10779</v>
      </c>
      <c r="D251" t="str">
        <f>VLOOKUP(Tabel5[[#This Row],[Klubnavn]],Tabel6[],1,FALSE)</f>
        <v>Hedebo</v>
      </c>
    </row>
    <row r="252" spans="1:4" x14ac:dyDescent="0.25">
      <c r="A252" t="s">
        <v>30</v>
      </c>
      <c r="B252" t="s">
        <v>341</v>
      </c>
      <c r="C252">
        <v>10512</v>
      </c>
      <c r="D252" t="str">
        <f>VLOOKUP(Tabel5[[#This Row],[Klubnavn]],Tabel6[],1,FALSE)</f>
        <v>Hedebo</v>
      </c>
    </row>
    <row r="253" spans="1:4" x14ac:dyDescent="0.25">
      <c r="A253" t="s">
        <v>30</v>
      </c>
      <c r="B253" t="s">
        <v>173</v>
      </c>
      <c r="C253">
        <v>10280</v>
      </c>
      <c r="D253" t="str">
        <f>VLOOKUP(Tabel5[[#This Row],[Klubnavn]],Tabel6[],1,FALSE)</f>
        <v>Hedebo</v>
      </c>
    </row>
    <row r="254" spans="1:4" x14ac:dyDescent="0.25">
      <c r="A254" t="s">
        <v>30</v>
      </c>
      <c r="B254" t="s">
        <v>174</v>
      </c>
      <c r="C254">
        <v>10918</v>
      </c>
      <c r="D254" t="str">
        <f>VLOOKUP(Tabel5[[#This Row],[Klubnavn]],Tabel6[],1,FALSE)</f>
        <v>Hedebo</v>
      </c>
    </row>
    <row r="255" spans="1:4" x14ac:dyDescent="0.25">
      <c r="A255" t="s">
        <v>30</v>
      </c>
      <c r="B255" t="s">
        <v>175</v>
      </c>
      <c r="C255">
        <v>10700</v>
      </c>
      <c r="D255" t="str">
        <f>VLOOKUP(Tabel5[[#This Row],[Klubnavn]],Tabel6[],1,FALSE)</f>
        <v>Hedebo</v>
      </c>
    </row>
    <row r="256" spans="1:4" x14ac:dyDescent="0.25">
      <c r="A256" t="s">
        <v>30</v>
      </c>
      <c r="B256" t="s">
        <v>638</v>
      </c>
      <c r="C256">
        <v>13201</v>
      </c>
      <c r="D256" t="str">
        <f>VLOOKUP(Tabel5[[#This Row],[Klubnavn]],Tabel6[],1,FALSE)</f>
        <v>Hedebo</v>
      </c>
    </row>
    <row r="257" spans="1:4" x14ac:dyDescent="0.25">
      <c r="A257" t="s">
        <v>30</v>
      </c>
      <c r="B257" t="s">
        <v>622</v>
      </c>
      <c r="C257">
        <v>13181</v>
      </c>
      <c r="D257" t="str">
        <f>VLOOKUP(Tabel5[[#This Row],[Klubnavn]],Tabel6[],1,FALSE)</f>
        <v>Hedebo</v>
      </c>
    </row>
    <row r="258" spans="1:4" x14ac:dyDescent="0.25">
      <c r="A258" t="s">
        <v>30</v>
      </c>
      <c r="B258" t="s">
        <v>177</v>
      </c>
      <c r="C258">
        <v>11989</v>
      </c>
      <c r="D258" t="str">
        <f>VLOOKUP(Tabel5[[#This Row],[Klubnavn]],Tabel6[],1,FALSE)</f>
        <v>Hedebo</v>
      </c>
    </row>
    <row r="259" spans="1:4" x14ac:dyDescent="0.25">
      <c r="A259" t="s">
        <v>30</v>
      </c>
      <c r="B259" t="s">
        <v>178</v>
      </c>
      <c r="C259">
        <v>10273</v>
      </c>
      <c r="D259" t="str">
        <f>VLOOKUP(Tabel5[[#This Row],[Klubnavn]],Tabel6[],1,FALSE)</f>
        <v>Hedebo</v>
      </c>
    </row>
    <row r="260" spans="1:4" x14ac:dyDescent="0.25">
      <c r="A260" t="s">
        <v>30</v>
      </c>
      <c r="B260" t="s">
        <v>179</v>
      </c>
      <c r="C260">
        <v>10570</v>
      </c>
      <c r="D260" t="str">
        <f>VLOOKUP(Tabel5[[#This Row],[Klubnavn]],Tabel6[],1,FALSE)</f>
        <v>Hedebo</v>
      </c>
    </row>
    <row r="261" spans="1:4" x14ac:dyDescent="0.25">
      <c r="A261" t="s">
        <v>30</v>
      </c>
      <c r="B261" t="s">
        <v>184</v>
      </c>
      <c r="C261">
        <v>10571</v>
      </c>
      <c r="D261" t="str">
        <f>VLOOKUP(Tabel5[[#This Row],[Klubnavn]],Tabel6[],1,FALSE)</f>
        <v>Hedebo</v>
      </c>
    </row>
    <row r="262" spans="1:4" x14ac:dyDescent="0.25">
      <c r="A262" t="s">
        <v>30</v>
      </c>
      <c r="B262" t="s">
        <v>640</v>
      </c>
      <c r="C262">
        <v>13213</v>
      </c>
      <c r="D262" t="str">
        <f>VLOOKUP(Tabel5[[#This Row],[Klubnavn]],Tabel6[],1,FALSE)</f>
        <v>Hedebo</v>
      </c>
    </row>
    <row r="263" spans="1:4" x14ac:dyDescent="0.25">
      <c r="A263" t="s">
        <v>30</v>
      </c>
      <c r="B263" t="s">
        <v>707</v>
      </c>
      <c r="C263">
        <v>11898</v>
      </c>
      <c r="D263" t="str">
        <f>VLOOKUP(Tabel5[[#This Row],[Klubnavn]],Tabel6[],1,FALSE)</f>
        <v>Hedebo</v>
      </c>
    </row>
    <row r="264" spans="1:4" x14ac:dyDescent="0.25">
      <c r="A264" t="s">
        <v>30</v>
      </c>
      <c r="B264" t="s">
        <v>192</v>
      </c>
      <c r="C264">
        <v>11266</v>
      </c>
      <c r="D264" t="str">
        <f>VLOOKUP(Tabel5[[#This Row],[Klubnavn]],Tabel6[],1,FALSE)</f>
        <v>Hedebo</v>
      </c>
    </row>
    <row r="265" spans="1:4" x14ac:dyDescent="0.25">
      <c r="A265" t="s">
        <v>30</v>
      </c>
      <c r="B265" t="s">
        <v>625</v>
      </c>
      <c r="C265">
        <v>12092</v>
      </c>
      <c r="D265" t="str">
        <f>VLOOKUP(Tabel5[[#This Row],[Klubnavn]],Tabel6[],1,FALSE)</f>
        <v>Hedebo</v>
      </c>
    </row>
    <row r="266" spans="1:4" x14ac:dyDescent="0.25">
      <c r="A266" t="s">
        <v>30</v>
      </c>
      <c r="B266" t="s">
        <v>393</v>
      </c>
      <c r="C266">
        <v>11514</v>
      </c>
      <c r="D266" t="str">
        <f>VLOOKUP(Tabel5[[#This Row],[Klubnavn]],Tabel6[],1,FALSE)</f>
        <v>Hedebo</v>
      </c>
    </row>
    <row r="267" spans="1:4" x14ac:dyDescent="0.25">
      <c r="A267" t="s">
        <v>30</v>
      </c>
      <c r="B267" t="s">
        <v>847</v>
      </c>
      <c r="C267">
        <v>11495</v>
      </c>
      <c r="D267" t="str">
        <f>VLOOKUP(Tabel5[[#This Row],[Klubnavn]],Tabel6[],1,FALSE)</f>
        <v>Hedebo</v>
      </c>
    </row>
    <row r="268" spans="1:4" x14ac:dyDescent="0.25">
      <c r="A268" t="s">
        <v>30</v>
      </c>
      <c r="B268" t="s">
        <v>195</v>
      </c>
      <c r="C268">
        <v>11478</v>
      </c>
      <c r="D268" t="str">
        <f>VLOOKUP(Tabel5[[#This Row],[Klubnavn]],Tabel6[],1,FALSE)</f>
        <v>Hedebo</v>
      </c>
    </row>
    <row r="269" spans="1:4" x14ac:dyDescent="0.25">
      <c r="A269" t="s">
        <v>30</v>
      </c>
      <c r="B269" t="s">
        <v>196</v>
      </c>
      <c r="C269">
        <v>10424</v>
      </c>
      <c r="D269" t="str">
        <f>VLOOKUP(Tabel5[[#This Row],[Klubnavn]],Tabel6[],1,FALSE)</f>
        <v>Hedebo</v>
      </c>
    </row>
    <row r="270" spans="1:4" x14ac:dyDescent="0.25">
      <c r="A270" t="s">
        <v>30</v>
      </c>
      <c r="B270" t="s">
        <v>349</v>
      </c>
      <c r="C270">
        <v>11119</v>
      </c>
      <c r="D270" t="str">
        <f>VLOOKUP(Tabel5[[#This Row],[Klubnavn]],Tabel6[],1,FALSE)</f>
        <v>Hedebo</v>
      </c>
    </row>
    <row r="271" spans="1:4" x14ac:dyDescent="0.25">
      <c r="A271" t="s">
        <v>30</v>
      </c>
      <c r="B271" t="s">
        <v>198</v>
      </c>
      <c r="C271">
        <v>10387</v>
      </c>
      <c r="D271" t="str">
        <f>VLOOKUP(Tabel5[[#This Row],[Klubnavn]],Tabel6[],1,FALSE)</f>
        <v>Hedebo</v>
      </c>
    </row>
    <row r="272" spans="1:4" x14ac:dyDescent="0.25">
      <c r="A272" t="s">
        <v>30</v>
      </c>
      <c r="B272" t="s">
        <v>199</v>
      </c>
      <c r="C272">
        <v>12475</v>
      </c>
      <c r="D272" t="str">
        <f>VLOOKUP(Tabel5[[#This Row],[Klubnavn]],Tabel6[],1,FALSE)</f>
        <v>Hedebo</v>
      </c>
    </row>
    <row r="273" spans="1:4" x14ac:dyDescent="0.25">
      <c r="A273" t="s">
        <v>30</v>
      </c>
      <c r="B273" t="s">
        <v>201</v>
      </c>
      <c r="C273">
        <v>11825</v>
      </c>
      <c r="D273" t="str">
        <f>VLOOKUP(Tabel5[[#This Row],[Klubnavn]],Tabel6[],1,FALSE)</f>
        <v>Hedebo</v>
      </c>
    </row>
    <row r="274" spans="1:4" x14ac:dyDescent="0.25">
      <c r="A274" t="s">
        <v>30</v>
      </c>
      <c r="B274" t="s">
        <v>202</v>
      </c>
      <c r="C274">
        <v>11055</v>
      </c>
      <c r="D274" t="str">
        <f>VLOOKUP(Tabel5[[#This Row],[Klubnavn]],Tabel6[],1,FALSE)</f>
        <v>Hedebo</v>
      </c>
    </row>
    <row r="275" spans="1:4" x14ac:dyDescent="0.25">
      <c r="A275" t="s">
        <v>30</v>
      </c>
      <c r="B275" t="s">
        <v>1089</v>
      </c>
      <c r="C275">
        <v>11597</v>
      </c>
      <c r="D275" t="str">
        <f>VLOOKUP(Tabel5[[#This Row],[Klubnavn]],Tabel6[],1,FALSE)</f>
        <v>Hedebo</v>
      </c>
    </row>
    <row r="276" spans="1:4" x14ac:dyDescent="0.25">
      <c r="A276" t="s">
        <v>30</v>
      </c>
      <c r="B276" t="s">
        <v>748</v>
      </c>
      <c r="C276">
        <v>12245</v>
      </c>
      <c r="D276" t="str">
        <f>VLOOKUP(Tabel5[[#This Row],[Klubnavn]],Tabel6[],1,FALSE)</f>
        <v>Hedebo</v>
      </c>
    </row>
    <row r="277" spans="1:4" x14ac:dyDescent="0.25">
      <c r="A277" t="s">
        <v>30</v>
      </c>
      <c r="B277" t="s">
        <v>627</v>
      </c>
      <c r="C277">
        <v>13182</v>
      </c>
      <c r="D277" t="str">
        <f>VLOOKUP(Tabel5[[#This Row],[Klubnavn]],Tabel6[],1,FALSE)</f>
        <v>Hedebo</v>
      </c>
    </row>
    <row r="278" spans="1:4" x14ac:dyDescent="0.25">
      <c r="A278" t="s">
        <v>30</v>
      </c>
      <c r="B278" t="s">
        <v>207</v>
      </c>
      <c r="C278">
        <v>10819</v>
      </c>
      <c r="D278" t="str">
        <f>VLOOKUP(Tabel5[[#This Row],[Klubnavn]],Tabel6[],1,FALSE)</f>
        <v>Hedebo</v>
      </c>
    </row>
    <row r="279" spans="1:4" x14ac:dyDescent="0.25">
      <c r="A279" t="s">
        <v>30</v>
      </c>
      <c r="B279" t="s">
        <v>866</v>
      </c>
      <c r="C279">
        <v>10511</v>
      </c>
      <c r="D279" t="str">
        <f>VLOOKUP(Tabel5[[#This Row],[Klubnavn]],Tabel6[],1,FALSE)</f>
        <v>Hedebo</v>
      </c>
    </row>
    <row r="280" spans="1:4" x14ac:dyDescent="0.25">
      <c r="A280" t="s">
        <v>30</v>
      </c>
      <c r="B280" t="s">
        <v>1094</v>
      </c>
      <c r="C280">
        <v>12760</v>
      </c>
      <c r="D280" t="str">
        <f>VLOOKUP(Tabel5[[#This Row],[Klubnavn]],Tabel6[],1,FALSE)</f>
        <v>Hedebo</v>
      </c>
    </row>
    <row r="281" spans="1:4" x14ac:dyDescent="0.25">
      <c r="A281" t="s">
        <v>30</v>
      </c>
      <c r="B281" t="s">
        <v>872</v>
      </c>
      <c r="C281">
        <v>10321</v>
      </c>
      <c r="D281" t="str">
        <f>VLOOKUP(Tabel5[[#This Row],[Klubnavn]],Tabel6[],1,FALSE)</f>
        <v>Hedebo</v>
      </c>
    </row>
    <row r="282" spans="1:4" x14ac:dyDescent="0.25">
      <c r="A282" t="s">
        <v>30</v>
      </c>
      <c r="B282" t="s">
        <v>212</v>
      </c>
      <c r="C282">
        <v>12508</v>
      </c>
      <c r="D282" t="str">
        <f>VLOOKUP(Tabel5[[#This Row],[Klubnavn]],Tabel6[],1,FALSE)</f>
        <v>Hedebo</v>
      </c>
    </row>
    <row r="283" spans="1:4" x14ac:dyDescent="0.25">
      <c r="A283" t="s">
        <v>30</v>
      </c>
      <c r="B283" t="s">
        <v>392</v>
      </c>
      <c r="C283">
        <v>12909</v>
      </c>
      <c r="D283" t="str">
        <f>VLOOKUP(Tabel5[[#This Row],[Klubnavn]],Tabel6[],1,FALSE)</f>
        <v>Hedebo</v>
      </c>
    </row>
    <row r="284" spans="1:4" x14ac:dyDescent="0.25">
      <c r="A284" t="s">
        <v>30</v>
      </c>
      <c r="B284" t="s">
        <v>213</v>
      </c>
      <c r="C284">
        <v>10805</v>
      </c>
      <c r="D284" t="str">
        <f>VLOOKUP(Tabel5[[#This Row],[Klubnavn]],Tabel6[],1,FALSE)</f>
        <v>Hedebo</v>
      </c>
    </row>
    <row r="285" spans="1:4" x14ac:dyDescent="0.25">
      <c r="A285" t="s">
        <v>30</v>
      </c>
      <c r="B285" t="s">
        <v>215</v>
      </c>
      <c r="C285">
        <v>11487</v>
      </c>
      <c r="D285" t="str">
        <f>VLOOKUP(Tabel5[[#This Row],[Klubnavn]],Tabel6[],1,FALSE)</f>
        <v>Hedebo</v>
      </c>
    </row>
    <row r="286" spans="1:4" x14ac:dyDescent="0.25">
      <c r="A286" t="s">
        <v>30</v>
      </c>
      <c r="B286" t="s">
        <v>749</v>
      </c>
      <c r="C286">
        <v>10343</v>
      </c>
      <c r="D286" t="str">
        <f>VLOOKUP(Tabel5[[#This Row],[Klubnavn]],Tabel6[],1,FALSE)</f>
        <v>Hedebo</v>
      </c>
    </row>
    <row r="287" spans="1:4" x14ac:dyDescent="0.25">
      <c r="A287" t="s">
        <v>30</v>
      </c>
      <c r="B287" t="s">
        <v>221</v>
      </c>
      <c r="C287">
        <v>10427</v>
      </c>
      <c r="D287" t="str">
        <f>VLOOKUP(Tabel5[[#This Row],[Klubnavn]],Tabel6[],1,FALSE)</f>
        <v>Hedebo</v>
      </c>
    </row>
    <row r="288" spans="1:4" x14ac:dyDescent="0.25">
      <c r="A288" t="s">
        <v>30</v>
      </c>
      <c r="B288" t="s">
        <v>223</v>
      </c>
      <c r="C288">
        <v>12125</v>
      </c>
      <c r="D288" t="str">
        <f>VLOOKUP(Tabel5[[#This Row],[Klubnavn]],Tabel6[],1,FALSE)</f>
        <v>Hedebo</v>
      </c>
    </row>
    <row r="289" spans="1:4" x14ac:dyDescent="0.25">
      <c r="A289" t="s">
        <v>30</v>
      </c>
      <c r="B289" t="s">
        <v>224</v>
      </c>
      <c r="C289">
        <v>11091</v>
      </c>
      <c r="D289" t="str">
        <f>VLOOKUP(Tabel5[[#This Row],[Klubnavn]],Tabel6[],1,FALSE)</f>
        <v>Hedebo</v>
      </c>
    </row>
    <row r="290" spans="1:4" x14ac:dyDescent="0.25">
      <c r="A290" t="s">
        <v>30</v>
      </c>
      <c r="B290" t="s">
        <v>750</v>
      </c>
      <c r="C290">
        <v>13396</v>
      </c>
      <c r="D290" t="str">
        <f>VLOOKUP(Tabel5[[#This Row],[Klubnavn]],Tabel6[],1,FALSE)</f>
        <v>Hedebo</v>
      </c>
    </row>
    <row r="291" spans="1:4" x14ac:dyDescent="0.25">
      <c r="A291" t="s">
        <v>30</v>
      </c>
      <c r="B291" t="s">
        <v>354</v>
      </c>
      <c r="C291">
        <v>12594</v>
      </c>
      <c r="D291" t="str">
        <f>VLOOKUP(Tabel5[[#This Row],[Klubnavn]],Tabel6[],1,FALSE)</f>
        <v>Hedebo</v>
      </c>
    </row>
    <row r="292" spans="1:4" x14ac:dyDescent="0.25">
      <c r="A292" t="s">
        <v>30</v>
      </c>
      <c r="B292" t="s">
        <v>751</v>
      </c>
      <c r="C292">
        <v>13467</v>
      </c>
      <c r="D292" t="str">
        <f>VLOOKUP(Tabel5[[#This Row],[Klubnavn]],Tabel6[],1,FALSE)</f>
        <v>Hedebo</v>
      </c>
    </row>
    <row r="293" spans="1:4" x14ac:dyDescent="0.25">
      <c r="A293" t="s">
        <v>30</v>
      </c>
      <c r="B293" t="s">
        <v>231</v>
      </c>
      <c r="C293">
        <v>10763</v>
      </c>
      <c r="D293" t="str">
        <f>VLOOKUP(Tabel5[[#This Row],[Klubnavn]],Tabel6[],1,FALSE)</f>
        <v>Hedebo</v>
      </c>
    </row>
    <row r="294" spans="1:4" x14ac:dyDescent="0.25">
      <c r="A294" t="s">
        <v>30</v>
      </c>
      <c r="B294" t="s">
        <v>900</v>
      </c>
      <c r="C294">
        <v>11543</v>
      </c>
      <c r="D294" t="str">
        <f>VLOOKUP(Tabel5[[#This Row],[Klubnavn]],Tabel6[],1,FALSE)</f>
        <v>Hedebo</v>
      </c>
    </row>
    <row r="295" spans="1:4" x14ac:dyDescent="0.25">
      <c r="A295" t="s">
        <v>30</v>
      </c>
      <c r="B295" t="s">
        <v>374</v>
      </c>
      <c r="C295">
        <v>12673</v>
      </c>
      <c r="D295" t="str">
        <f>VLOOKUP(Tabel5[[#This Row],[Klubnavn]],Tabel6[],1,FALSE)</f>
        <v>Hedebo</v>
      </c>
    </row>
    <row r="296" spans="1:4" x14ac:dyDescent="0.25">
      <c r="A296" t="s">
        <v>30</v>
      </c>
      <c r="B296" t="s">
        <v>752</v>
      </c>
      <c r="C296">
        <v>10533</v>
      </c>
      <c r="D296" t="str">
        <f>VLOOKUP(Tabel5[[#This Row],[Klubnavn]],Tabel6[],1,FALSE)</f>
        <v>Hedebo</v>
      </c>
    </row>
    <row r="297" spans="1:4" x14ac:dyDescent="0.25">
      <c r="A297" t="s">
        <v>30</v>
      </c>
      <c r="B297" t="s">
        <v>238</v>
      </c>
      <c r="C297">
        <v>10744</v>
      </c>
      <c r="D297" t="str">
        <f>VLOOKUP(Tabel5[[#This Row],[Klubnavn]],Tabel6[],1,FALSE)</f>
        <v>Hedebo</v>
      </c>
    </row>
    <row r="298" spans="1:4" x14ac:dyDescent="0.25">
      <c r="A298" t="s">
        <v>30</v>
      </c>
      <c r="B298" t="s">
        <v>240</v>
      </c>
      <c r="C298">
        <v>10745</v>
      </c>
      <c r="D298" t="str">
        <f>VLOOKUP(Tabel5[[#This Row],[Klubnavn]],Tabel6[],1,FALSE)</f>
        <v>Hedebo</v>
      </c>
    </row>
    <row r="299" spans="1:4" x14ac:dyDescent="0.25">
      <c r="A299" t="s">
        <v>30</v>
      </c>
      <c r="B299" t="s">
        <v>375</v>
      </c>
      <c r="C299">
        <v>12672</v>
      </c>
      <c r="D299" t="str">
        <f>VLOOKUP(Tabel5[[#This Row],[Klubnavn]],Tabel6[],1,FALSE)</f>
        <v>Hedebo</v>
      </c>
    </row>
    <row r="300" spans="1:4" x14ac:dyDescent="0.25">
      <c r="A300" t="s">
        <v>30</v>
      </c>
      <c r="B300" t="s">
        <v>241</v>
      </c>
      <c r="C300">
        <v>10736</v>
      </c>
      <c r="D300" t="str">
        <f>VLOOKUP(Tabel5[[#This Row],[Klubnavn]],Tabel6[],1,FALSE)</f>
        <v>Hedebo</v>
      </c>
    </row>
    <row r="301" spans="1:4" x14ac:dyDescent="0.25">
      <c r="A301" t="s">
        <v>30</v>
      </c>
      <c r="B301" t="s">
        <v>243</v>
      </c>
      <c r="C301">
        <v>10344</v>
      </c>
      <c r="D301" t="str">
        <f>VLOOKUP(Tabel5[[#This Row],[Klubnavn]],Tabel6[],1,FALSE)</f>
        <v>Hedebo</v>
      </c>
    </row>
    <row r="302" spans="1:4" x14ac:dyDescent="0.25">
      <c r="A302" t="s">
        <v>30</v>
      </c>
      <c r="B302" t="s">
        <v>589</v>
      </c>
      <c r="C302">
        <v>10909</v>
      </c>
      <c r="D302" t="str">
        <f>VLOOKUP(Tabel5[[#This Row],[Klubnavn]],Tabel6[],1,FALSE)</f>
        <v>Hedebo</v>
      </c>
    </row>
    <row r="303" spans="1:4" x14ac:dyDescent="0.25">
      <c r="A303" t="s">
        <v>30</v>
      </c>
      <c r="B303" t="s">
        <v>695</v>
      </c>
      <c r="C303">
        <v>13309</v>
      </c>
      <c r="D303" t="str">
        <f>VLOOKUP(Tabel5[[#This Row],[Klubnavn]],Tabel6[],1,FALSE)</f>
        <v>Hedebo</v>
      </c>
    </row>
    <row r="304" spans="1:4" x14ac:dyDescent="0.25">
      <c r="A304" t="s">
        <v>30</v>
      </c>
      <c r="B304" t="s">
        <v>247</v>
      </c>
      <c r="C304">
        <v>11201</v>
      </c>
      <c r="D304" t="str">
        <f>VLOOKUP(Tabel5[[#This Row],[Klubnavn]],Tabel6[],1,FALSE)</f>
        <v>Hedebo</v>
      </c>
    </row>
    <row r="305" spans="1:4" x14ac:dyDescent="0.25">
      <c r="A305" t="s">
        <v>30</v>
      </c>
      <c r="B305" t="s">
        <v>537</v>
      </c>
      <c r="C305">
        <v>12359</v>
      </c>
      <c r="D305" t="str">
        <f>VLOOKUP(Tabel5[[#This Row],[Klubnavn]],Tabel6[],1,FALSE)</f>
        <v>Hedebo</v>
      </c>
    </row>
    <row r="306" spans="1:4" x14ac:dyDescent="0.25">
      <c r="A306" t="s">
        <v>30</v>
      </c>
      <c r="B306" t="s">
        <v>907</v>
      </c>
      <c r="C306">
        <v>11509</v>
      </c>
      <c r="D306" t="str">
        <f>VLOOKUP(Tabel5[[#This Row],[Klubnavn]],Tabel6[],1,FALSE)</f>
        <v>Hedebo</v>
      </c>
    </row>
    <row r="307" spans="1:4" x14ac:dyDescent="0.25">
      <c r="A307" t="s">
        <v>30</v>
      </c>
      <c r="B307" t="s">
        <v>250</v>
      </c>
      <c r="C307">
        <v>11397</v>
      </c>
      <c r="D307" t="str">
        <f>VLOOKUP(Tabel5[[#This Row],[Klubnavn]],Tabel6[],1,FALSE)</f>
        <v>Hedebo</v>
      </c>
    </row>
    <row r="308" spans="1:4" x14ac:dyDescent="0.25">
      <c r="A308" t="s">
        <v>30</v>
      </c>
      <c r="B308" t="s">
        <v>251</v>
      </c>
      <c r="C308">
        <v>12229</v>
      </c>
      <c r="D308" t="str">
        <f>VLOOKUP(Tabel5[[#This Row],[Klubnavn]],Tabel6[],1,FALSE)</f>
        <v>Hedebo</v>
      </c>
    </row>
    <row r="309" spans="1:4" x14ac:dyDescent="0.25">
      <c r="A309" t="s">
        <v>30</v>
      </c>
      <c r="B309" t="s">
        <v>252</v>
      </c>
      <c r="C309">
        <v>12271</v>
      </c>
      <c r="D309" t="str">
        <f>VLOOKUP(Tabel5[[#This Row],[Klubnavn]],Tabel6[],1,FALSE)</f>
        <v>Hedebo</v>
      </c>
    </row>
    <row r="310" spans="1:4" x14ac:dyDescent="0.25">
      <c r="A310" t="s">
        <v>30</v>
      </c>
      <c r="B310" t="s">
        <v>538</v>
      </c>
      <c r="C310">
        <v>10450</v>
      </c>
      <c r="D310" t="str">
        <f>VLOOKUP(Tabel5[[#This Row],[Klubnavn]],Tabel6[],1,FALSE)</f>
        <v>Hedebo</v>
      </c>
    </row>
    <row r="311" spans="1:4" x14ac:dyDescent="0.25">
      <c r="A311" t="s">
        <v>30</v>
      </c>
      <c r="B311" t="s">
        <v>590</v>
      </c>
      <c r="C311">
        <v>13001</v>
      </c>
      <c r="D311" t="str">
        <f>VLOOKUP(Tabel5[[#This Row],[Klubnavn]],Tabel6[],1,FALSE)</f>
        <v>Hedebo</v>
      </c>
    </row>
    <row r="312" spans="1:4" x14ac:dyDescent="0.25">
      <c r="A312" t="s">
        <v>30</v>
      </c>
      <c r="B312" t="s">
        <v>539</v>
      </c>
      <c r="C312">
        <v>10811</v>
      </c>
      <c r="D312" t="str">
        <f>VLOOKUP(Tabel5[[#This Row],[Klubnavn]],Tabel6[],1,FALSE)</f>
        <v>Hedebo</v>
      </c>
    </row>
    <row r="313" spans="1:4" x14ac:dyDescent="0.25">
      <c r="A313" t="s">
        <v>30</v>
      </c>
      <c r="B313" t="s">
        <v>911</v>
      </c>
      <c r="C313">
        <v>10471</v>
      </c>
      <c r="D313" t="str">
        <f>VLOOKUP(Tabel5[[#This Row],[Klubnavn]],Tabel6[],1,FALSE)</f>
        <v>Hedebo</v>
      </c>
    </row>
    <row r="314" spans="1:4" x14ac:dyDescent="0.25">
      <c r="A314" t="s">
        <v>30</v>
      </c>
      <c r="B314" t="s">
        <v>260</v>
      </c>
      <c r="C314">
        <v>10939</v>
      </c>
      <c r="D314" t="str">
        <f>VLOOKUP(Tabel5[[#This Row],[Klubnavn]],Tabel6[],1,FALSE)</f>
        <v>Hedebo</v>
      </c>
    </row>
    <row r="315" spans="1:4" x14ac:dyDescent="0.25">
      <c r="A315" t="s">
        <v>30</v>
      </c>
      <c r="B315" t="s">
        <v>261</v>
      </c>
      <c r="C315">
        <v>10843</v>
      </c>
      <c r="D315" t="str">
        <f>VLOOKUP(Tabel5[[#This Row],[Klubnavn]],Tabel6[],1,FALSE)</f>
        <v>Hedebo</v>
      </c>
    </row>
    <row r="316" spans="1:4" x14ac:dyDescent="0.25">
      <c r="A316" t="s">
        <v>30</v>
      </c>
      <c r="B316" t="s">
        <v>591</v>
      </c>
      <c r="C316">
        <v>10848</v>
      </c>
      <c r="D316" t="str">
        <f>VLOOKUP(Tabel5[[#This Row],[Klubnavn]],Tabel6[],1,FALSE)</f>
        <v>Hedebo</v>
      </c>
    </row>
    <row r="317" spans="1:4" x14ac:dyDescent="0.25">
      <c r="A317" t="s">
        <v>30</v>
      </c>
      <c r="B317" t="s">
        <v>262</v>
      </c>
      <c r="C317">
        <v>10895</v>
      </c>
      <c r="D317" t="str">
        <f>VLOOKUP(Tabel5[[#This Row],[Klubnavn]],Tabel6[],1,FALSE)</f>
        <v>Hedebo</v>
      </c>
    </row>
    <row r="318" spans="1:4" x14ac:dyDescent="0.25">
      <c r="A318" t="s">
        <v>30</v>
      </c>
      <c r="B318" t="s">
        <v>540</v>
      </c>
      <c r="C318">
        <v>12914</v>
      </c>
      <c r="D318" t="str">
        <f>VLOOKUP(Tabel5[[#This Row],[Klubnavn]],Tabel6[],1,FALSE)</f>
        <v>Hedebo</v>
      </c>
    </row>
    <row r="319" spans="1:4" x14ac:dyDescent="0.25">
      <c r="A319" t="s">
        <v>30</v>
      </c>
      <c r="B319" t="s">
        <v>263</v>
      </c>
      <c r="C319">
        <v>10691</v>
      </c>
      <c r="D319" t="str">
        <f>VLOOKUP(Tabel5[[#This Row],[Klubnavn]],Tabel6[],1,FALSE)</f>
        <v>Hedebo</v>
      </c>
    </row>
    <row r="320" spans="1:4" x14ac:dyDescent="0.25">
      <c r="A320" t="s">
        <v>30</v>
      </c>
      <c r="B320" t="s">
        <v>264</v>
      </c>
      <c r="C320">
        <v>12356</v>
      </c>
      <c r="D320" t="str">
        <f>VLOOKUP(Tabel5[[#This Row],[Klubnavn]],Tabel6[],1,FALSE)</f>
        <v>Hedebo</v>
      </c>
    </row>
    <row r="321" spans="1:4" x14ac:dyDescent="0.25">
      <c r="A321" t="s">
        <v>30</v>
      </c>
      <c r="B321" t="s">
        <v>270</v>
      </c>
      <c r="C321">
        <v>11507</v>
      </c>
      <c r="D321" t="str">
        <f>VLOOKUP(Tabel5[[#This Row],[Klubnavn]],Tabel6[],1,FALSE)</f>
        <v>Hedebo</v>
      </c>
    </row>
    <row r="322" spans="1:4" x14ac:dyDescent="0.25">
      <c r="A322" t="s">
        <v>30</v>
      </c>
      <c r="B322" t="s">
        <v>916</v>
      </c>
      <c r="C322">
        <v>13485</v>
      </c>
      <c r="D322" t="str">
        <f>VLOOKUP(Tabel5[[#This Row],[Klubnavn]],Tabel6[],1,FALSE)</f>
        <v>Hedebo</v>
      </c>
    </row>
    <row r="323" spans="1:4" x14ac:dyDescent="0.25">
      <c r="A323" t="s">
        <v>30</v>
      </c>
      <c r="B323" t="s">
        <v>272</v>
      </c>
      <c r="C323">
        <v>10632</v>
      </c>
      <c r="D323" t="str">
        <f>VLOOKUP(Tabel5[[#This Row],[Klubnavn]],Tabel6[],1,FALSE)</f>
        <v>Hedebo</v>
      </c>
    </row>
    <row r="324" spans="1:4" x14ac:dyDescent="0.25">
      <c r="A324" t="s">
        <v>30</v>
      </c>
      <c r="B324" t="s">
        <v>278</v>
      </c>
      <c r="C324">
        <v>10605</v>
      </c>
      <c r="D324" t="str">
        <f>VLOOKUP(Tabel5[[#This Row],[Klubnavn]],Tabel6[],1,FALSE)</f>
        <v>Hedebo</v>
      </c>
    </row>
    <row r="325" spans="1:4" x14ac:dyDescent="0.25">
      <c r="A325" t="s">
        <v>30</v>
      </c>
      <c r="B325" t="s">
        <v>285</v>
      </c>
      <c r="C325">
        <v>11454</v>
      </c>
      <c r="D325" t="str">
        <f>VLOOKUP(Tabel5[[#This Row],[Klubnavn]],Tabel6[],1,FALSE)</f>
        <v>Hedebo</v>
      </c>
    </row>
    <row r="326" spans="1:4" x14ac:dyDescent="0.25">
      <c r="A326" t="s">
        <v>30</v>
      </c>
      <c r="B326" t="s">
        <v>1140</v>
      </c>
      <c r="C326">
        <v>11949</v>
      </c>
      <c r="D326" t="str">
        <f>VLOOKUP(Tabel5[[#This Row],[Klubnavn]],Tabel6[],1,FALSE)</f>
        <v>Hedebo</v>
      </c>
    </row>
    <row r="327" spans="1:4" x14ac:dyDescent="0.25">
      <c r="A327" t="s">
        <v>30</v>
      </c>
      <c r="B327" t="s">
        <v>696</v>
      </c>
      <c r="C327">
        <v>11431</v>
      </c>
      <c r="D327" t="str">
        <f>VLOOKUP(Tabel5[[#This Row],[Klubnavn]],Tabel6[],1,FALSE)</f>
        <v>Hedebo</v>
      </c>
    </row>
    <row r="328" spans="1:4" x14ac:dyDescent="0.25">
      <c r="A328" t="s">
        <v>30</v>
      </c>
      <c r="B328" t="s">
        <v>1143</v>
      </c>
      <c r="C328">
        <v>11595</v>
      </c>
      <c r="D328" t="str">
        <f>VLOOKUP(Tabel5[[#This Row],[Klubnavn]],Tabel6[],1,FALSE)</f>
        <v>Hedebo</v>
      </c>
    </row>
    <row r="329" spans="1:4" x14ac:dyDescent="0.25">
      <c r="A329" t="s">
        <v>30</v>
      </c>
      <c r="B329" t="s">
        <v>290</v>
      </c>
      <c r="C329">
        <v>10478</v>
      </c>
      <c r="D329" t="str">
        <f>VLOOKUP(Tabel5[[#This Row],[Klubnavn]],Tabel6[],1,FALSE)</f>
        <v>Hedebo</v>
      </c>
    </row>
    <row r="330" spans="1:4" x14ac:dyDescent="0.25">
      <c r="A330" t="s">
        <v>30</v>
      </c>
      <c r="B330" t="s">
        <v>631</v>
      </c>
      <c r="C330">
        <v>13165</v>
      </c>
      <c r="D330" t="str">
        <f>VLOOKUP(Tabel5[[#This Row],[Klubnavn]],Tabel6[],1,FALSE)</f>
        <v>Hedebo</v>
      </c>
    </row>
    <row r="331" spans="1:4" x14ac:dyDescent="0.25">
      <c r="A331" t="s">
        <v>30</v>
      </c>
      <c r="B331" t="s">
        <v>1151</v>
      </c>
      <c r="C331">
        <v>12759</v>
      </c>
      <c r="D331" t="str">
        <f>VLOOKUP(Tabel5[[#This Row],[Klubnavn]],Tabel6[],1,FALSE)</f>
        <v>Hedebo</v>
      </c>
    </row>
    <row r="332" spans="1:4" x14ac:dyDescent="0.25">
      <c r="A332" t="s">
        <v>30</v>
      </c>
      <c r="B332" t="s">
        <v>292</v>
      </c>
      <c r="C332">
        <v>11505</v>
      </c>
      <c r="D332" t="str">
        <f>VLOOKUP(Tabel5[[#This Row],[Klubnavn]],Tabel6[],1,FALSE)</f>
        <v>Hedebo</v>
      </c>
    </row>
    <row r="333" spans="1:4" x14ac:dyDescent="0.25">
      <c r="A333" t="s">
        <v>30</v>
      </c>
      <c r="B333" t="s">
        <v>293</v>
      </c>
      <c r="C333">
        <v>11422</v>
      </c>
      <c r="D333" t="str">
        <f>VLOOKUP(Tabel5[[#This Row],[Klubnavn]],Tabel6[],1,FALSE)</f>
        <v>Hedebo</v>
      </c>
    </row>
    <row r="334" spans="1:4" x14ac:dyDescent="0.25">
      <c r="A334" t="s">
        <v>30</v>
      </c>
      <c r="B334" t="s">
        <v>294</v>
      </c>
      <c r="C334">
        <v>11491</v>
      </c>
      <c r="D334" t="str">
        <f>VLOOKUP(Tabel5[[#This Row],[Klubnavn]],Tabel6[],1,FALSE)</f>
        <v>Hedebo</v>
      </c>
    </row>
    <row r="335" spans="1:4" x14ac:dyDescent="0.25">
      <c r="A335" t="s">
        <v>30</v>
      </c>
      <c r="B335" t="s">
        <v>618</v>
      </c>
      <c r="C335">
        <v>12003</v>
      </c>
      <c r="D335" t="str">
        <f>VLOOKUP(Tabel5[[#This Row],[Klubnavn]],Tabel6[],1,FALSE)</f>
        <v>Hedebo</v>
      </c>
    </row>
    <row r="336" spans="1:4" x14ac:dyDescent="0.25">
      <c r="A336" t="s">
        <v>30</v>
      </c>
      <c r="B336" t="s">
        <v>1153</v>
      </c>
      <c r="C336">
        <v>11851</v>
      </c>
      <c r="D336" t="str">
        <f>VLOOKUP(Tabel5[[#This Row],[Klubnavn]],Tabel6[],1,FALSE)</f>
        <v>Hedebo</v>
      </c>
    </row>
    <row r="337" spans="1:4" x14ac:dyDescent="0.25">
      <c r="A337" t="s">
        <v>30</v>
      </c>
      <c r="B337" t="s">
        <v>295</v>
      </c>
      <c r="C337">
        <v>11028</v>
      </c>
      <c r="D337" t="str">
        <f>VLOOKUP(Tabel5[[#This Row],[Klubnavn]],Tabel6[],1,FALSE)</f>
        <v>Hedebo</v>
      </c>
    </row>
    <row r="338" spans="1:4" x14ac:dyDescent="0.25">
      <c r="A338" t="s">
        <v>30</v>
      </c>
      <c r="B338" t="s">
        <v>697</v>
      </c>
      <c r="C338">
        <v>12477</v>
      </c>
      <c r="D338" t="str">
        <f>VLOOKUP(Tabel5[[#This Row],[Klubnavn]],Tabel6[],1,FALSE)</f>
        <v>Hedebo</v>
      </c>
    </row>
    <row r="339" spans="1:4" x14ac:dyDescent="0.25">
      <c r="A339" t="s">
        <v>30</v>
      </c>
      <c r="B339" t="s">
        <v>616</v>
      </c>
      <c r="C339">
        <v>12935</v>
      </c>
      <c r="D339" t="str">
        <f>VLOOKUP(Tabel5[[#This Row],[Klubnavn]],Tabel6[],1,FALSE)</f>
        <v>Hedebo</v>
      </c>
    </row>
    <row r="340" spans="1:4" x14ac:dyDescent="0.25">
      <c r="A340" t="s">
        <v>30</v>
      </c>
      <c r="B340" t="s">
        <v>297</v>
      </c>
      <c r="C340">
        <v>12500</v>
      </c>
      <c r="D340" t="str">
        <f>VLOOKUP(Tabel5[[#This Row],[Klubnavn]],Tabel6[],1,FALSE)</f>
        <v>Hedebo</v>
      </c>
    </row>
    <row r="341" spans="1:4" x14ac:dyDescent="0.25">
      <c r="A341" t="s">
        <v>30</v>
      </c>
      <c r="B341" t="s">
        <v>753</v>
      </c>
      <c r="C341">
        <v>13390</v>
      </c>
      <c r="D341" t="str">
        <f>VLOOKUP(Tabel5[[#This Row],[Klubnavn]],Tabel6[],1,FALSE)</f>
        <v>Hedebo</v>
      </c>
    </row>
    <row r="342" spans="1:4" x14ac:dyDescent="0.25">
      <c r="A342" t="s">
        <v>30</v>
      </c>
      <c r="B342" t="s">
        <v>298</v>
      </c>
      <c r="C342">
        <v>12358</v>
      </c>
      <c r="D342" t="str">
        <f>VLOOKUP(Tabel5[[#This Row],[Klubnavn]],Tabel6[],1,FALSE)</f>
        <v>Hedebo</v>
      </c>
    </row>
    <row r="343" spans="1:4" x14ac:dyDescent="0.25">
      <c r="A343" t="s">
        <v>30</v>
      </c>
      <c r="B343" t="s">
        <v>941</v>
      </c>
      <c r="C343">
        <v>10883</v>
      </c>
      <c r="D343" t="str">
        <f>VLOOKUP(Tabel5[[#This Row],[Klubnavn]],Tabel6[],1,FALSE)</f>
        <v>Hedebo</v>
      </c>
    </row>
    <row r="344" spans="1:4" x14ac:dyDescent="0.25">
      <c r="A344" t="s">
        <v>30</v>
      </c>
      <c r="B344" t="s">
        <v>572</v>
      </c>
      <c r="C344">
        <v>10513</v>
      </c>
      <c r="D344" t="str">
        <f>VLOOKUP(Tabel5[[#This Row],[Klubnavn]],Tabel6[],1,FALSE)</f>
        <v>Hedebo</v>
      </c>
    </row>
    <row r="345" spans="1:4" x14ac:dyDescent="0.25">
      <c r="A345" t="s">
        <v>30</v>
      </c>
      <c r="B345" t="s">
        <v>306</v>
      </c>
      <c r="C345">
        <v>10676</v>
      </c>
      <c r="D345" t="str">
        <f>VLOOKUP(Tabel5[[#This Row],[Klubnavn]],Tabel6[],1,FALSE)</f>
        <v>Hedebo</v>
      </c>
    </row>
    <row r="346" spans="1:4" x14ac:dyDescent="0.25">
      <c r="A346" t="s">
        <v>30</v>
      </c>
      <c r="B346" t="s">
        <v>308</v>
      </c>
      <c r="C346">
        <v>11545</v>
      </c>
      <c r="D346" t="str">
        <f>VLOOKUP(Tabel5[[#This Row],[Klubnavn]],Tabel6[],1,FALSE)</f>
        <v>Hedebo</v>
      </c>
    </row>
    <row r="347" spans="1:4" x14ac:dyDescent="0.25">
      <c r="A347" t="s">
        <v>30</v>
      </c>
      <c r="B347" t="s">
        <v>310</v>
      </c>
      <c r="C347">
        <v>10305</v>
      </c>
      <c r="D347" t="str">
        <f>VLOOKUP(Tabel5[[#This Row],[Klubnavn]],Tabel6[],1,FALSE)</f>
        <v>Hedebo</v>
      </c>
    </row>
    <row r="348" spans="1:4" x14ac:dyDescent="0.25">
      <c r="A348" t="s">
        <v>30</v>
      </c>
      <c r="B348" t="s">
        <v>945</v>
      </c>
      <c r="C348">
        <v>10872</v>
      </c>
      <c r="D348" t="str">
        <f>VLOOKUP(Tabel5[[#This Row],[Klubnavn]],Tabel6[],1,FALSE)</f>
        <v>Hedebo</v>
      </c>
    </row>
    <row r="349" spans="1:4" x14ac:dyDescent="0.25">
      <c r="A349" t="s">
        <v>30</v>
      </c>
      <c r="B349" t="s">
        <v>313</v>
      </c>
      <c r="C349">
        <v>10696</v>
      </c>
      <c r="D349" t="str">
        <f>VLOOKUP(Tabel5[[#This Row],[Klubnavn]],Tabel6[],1,FALSE)</f>
        <v>Hedebo</v>
      </c>
    </row>
    <row r="350" spans="1:4" x14ac:dyDescent="0.25">
      <c r="A350" t="s">
        <v>30</v>
      </c>
      <c r="B350" t="s">
        <v>1165</v>
      </c>
      <c r="C350">
        <v>12142</v>
      </c>
      <c r="D350" t="str">
        <f>VLOOKUP(Tabel5[[#This Row],[Klubnavn]],Tabel6[],1,FALSE)</f>
        <v>Hedebo</v>
      </c>
    </row>
    <row r="351" spans="1:4" x14ac:dyDescent="0.25">
      <c r="A351" t="s">
        <v>30</v>
      </c>
      <c r="B351" t="s">
        <v>632</v>
      </c>
      <c r="C351">
        <v>11399</v>
      </c>
      <c r="D351" t="str">
        <f>VLOOKUP(Tabel5[[#This Row],[Klubnavn]],Tabel6[],1,FALSE)</f>
        <v>Hedebo</v>
      </c>
    </row>
    <row r="352" spans="1:4" x14ac:dyDescent="0.25">
      <c r="A352" t="s">
        <v>30</v>
      </c>
      <c r="B352" t="s">
        <v>1046</v>
      </c>
      <c r="C352">
        <v>13530</v>
      </c>
      <c r="D352" t="str">
        <f>VLOOKUP(Tabel5[[#This Row],[Klubnavn]],Tabel6[],1,FALSE)</f>
        <v>Hedebo</v>
      </c>
    </row>
    <row r="353" spans="1:4" x14ac:dyDescent="0.25">
      <c r="A353" t="s">
        <v>30</v>
      </c>
      <c r="B353" t="s">
        <v>955</v>
      </c>
      <c r="C353">
        <v>10743</v>
      </c>
      <c r="D353" t="str">
        <f>VLOOKUP(Tabel5[[#This Row],[Klubnavn]],Tabel6[],1,FALSE)</f>
        <v>Hedebo</v>
      </c>
    </row>
    <row r="354" spans="1:4" x14ac:dyDescent="0.25">
      <c r="A354" t="s">
        <v>30</v>
      </c>
      <c r="B354" t="s">
        <v>669</v>
      </c>
      <c r="C354">
        <v>11330</v>
      </c>
      <c r="D354" t="str">
        <f>VLOOKUP(Tabel5[[#This Row],[Klubnavn]],Tabel6[],1,FALSE)</f>
        <v>Hedebo</v>
      </c>
    </row>
    <row r="355" spans="1:4" x14ac:dyDescent="0.25">
      <c r="A355" t="s">
        <v>30</v>
      </c>
      <c r="B355" t="s">
        <v>957</v>
      </c>
      <c r="C355">
        <v>11453</v>
      </c>
      <c r="D355" t="str">
        <f>VLOOKUP(Tabel5[[#This Row],[Klubnavn]],Tabel6[],1,FALSE)</f>
        <v>Hedebo</v>
      </c>
    </row>
    <row r="356" spans="1:4" x14ac:dyDescent="0.25">
      <c r="A356" t="s">
        <v>30</v>
      </c>
      <c r="B356" t="s">
        <v>320</v>
      </c>
      <c r="C356">
        <v>11960</v>
      </c>
      <c r="D356" t="str">
        <f>VLOOKUP(Tabel5[[#This Row],[Klubnavn]],Tabel6[],1,FALSE)</f>
        <v>Hedebo</v>
      </c>
    </row>
    <row r="357" spans="1:4" x14ac:dyDescent="0.25">
      <c r="A357" t="s">
        <v>30</v>
      </c>
      <c r="B357" t="s">
        <v>321</v>
      </c>
      <c r="C357">
        <v>11079</v>
      </c>
      <c r="D357" t="str">
        <f>VLOOKUP(Tabel5[[#This Row],[Klubnavn]],Tabel6[],1,FALSE)</f>
        <v>Hedebo</v>
      </c>
    </row>
    <row r="358" spans="1:4" x14ac:dyDescent="0.25">
      <c r="A358" t="s">
        <v>30</v>
      </c>
      <c r="B358" t="s">
        <v>960</v>
      </c>
      <c r="C358">
        <v>10295</v>
      </c>
      <c r="D358" t="str">
        <f>VLOOKUP(Tabel5[[#This Row],[Klubnavn]],Tabel6[],1,FALSE)</f>
        <v>Hedebo</v>
      </c>
    </row>
    <row r="359" spans="1:4" x14ac:dyDescent="0.25">
      <c r="A359" t="s">
        <v>30</v>
      </c>
      <c r="B359" t="s">
        <v>369</v>
      </c>
      <c r="C359">
        <v>11381</v>
      </c>
      <c r="D359" t="str">
        <f>VLOOKUP(Tabel5[[#This Row],[Klubnavn]],Tabel6[],1,FALSE)</f>
        <v>Hedebo</v>
      </c>
    </row>
    <row r="360" spans="1:4" x14ac:dyDescent="0.25">
      <c r="A360" t="s">
        <v>30</v>
      </c>
      <c r="B360" t="s">
        <v>1177</v>
      </c>
      <c r="C360">
        <v>12862</v>
      </c>
      <c r="D360" t="str">
        <f>VLOOKUP(Tabel5[[#This Row],[Klubnavn]],Tabel6[],1,FALSE)</f>
        <v>Hedebo</v>
      </c>
    </row>
    <row r="361" spans="1:4" x14ac:dyDescent="0.25">
      <c r="A361" t="s">
        <v>30</v>
      </c>
      <c r="B361" t="s">
        <v>327</v>
      </c>
      <c r="C361">
        <v>10636</v>
      </c>
      <c r="D361" t="str">
        <f>VLOOKUP(Tabel5[[#This Row],[Klubnavn]],Tabel6[],1,FALSE)</f>
        <v>Hedebo</v>
      </c>
    </row>
    <row r="362" spans="1:4" x14ac:dyDescent="0.25">
      <c r="A362" t="s">
        <v>30</v>
      </c>
      <c r="B362" t="s">
        <v>370</v>
      </c>
      <c r="C362">
        <v>10764</v>
      </c>
      <c r="D362" t="str">
        <f>VLOOKUP(Tabel5[[#This Row],[Klubnavn]],Tabel6[],1,FALSE)</f>
        <v>Hedebo</v>
      </c>
    </row>
    <row r="363" spans="1:4" x14ac:dyDescent="0.25">
      <c r="A363" t="s">
        <v>30</v>
      </c>
      <c r="B363" t="s">
        <v>331</v>
      </c>
      <c r="C363">
        <v>12478</v>
      </c>
      <c r="D363" t="str">
        <f>VLOOKUP(Tabel5[[#This Row],[Klubnavn]],Tabel6[],1,FALSE)</f>
        <v>Hedebo</v>
      </c>
    </row>
    <row r="364" spans="1:4" x14ac:dyDescent="0.25">
      <c r="A364" t="s">
        <v>30</v>
      </c>
      <c r="B364" t="s">
        <v>586</v>
      </c>
      <c r="C364">
        <v>10412</v>
      </c>
      <c r="D364" t="str">
        <f>VLOOKUP(Tabel5[[#This Row],[Klubnavn]],Tabel6[],1,FALSE)</f>
        <v>Hedebo</v>
      </c>
    </row>
    <row r="365" spans="1:4" x14ac:dyDescent="0.25">
      <c r="A365" t="s">
        <v>30</v>
      </c>
      <c r="B365" t="s">
        <v>376</v>
      </c>
      <c r="C365">
        <v>12674</v>
      </c>
      <c r="D365" t="str">
        <f>VLOOKUP(Tabel5[[#This Row],[Klubnavn]],Tabel6[],1,FALSE)</f>
        <v>Hedebo</v>
      </c>
    </row>
    <row r="366" spans="1:4" x14ac:dyDescent="0.25">
      <c r="A366" t="s">
        <v>413</v>
      </c>
      <c r="B366" t="s">
        <v>828</v>
      </c>
      <c r="C366">
        <v>10493</v>
      </c>
      <c r="D366" t="str">
        <f>VLOOKUP(Tabel5[[#This Row],[Klubnavn]],Tabel6[],1,FALSE)</f>
        <v>Helsingør</v>
      </c>
    </row>
    <row r="367" spans="1:4" x14ac:dyDescent="0.25">
      <c r="A367" t="s">
        <v>413</v>
      </c>
      <c r="B367" t="s">
        <v>831</v>
      </c>
      <c r="C367">
        <v>12635</v>
      </c>
      <c r="D367" t="str">
        <f>VLOOKUP(Tabel5[[#This Row],[Klubnavn]],Tabel6[],1,FALSE)</f>
        <v>Helsingør</v>
      </c>
    </row>
    <row r="368" spans="1:4" x14ac:dyDescent="0.25">
      <c r="A368" t="s">
        <v>413</v>
      </c>
      <c r="B368" t="s">
        <v>839</v>
      </c>
      <c r="C368">
        <v>10785</v>
      </c>
      <c r="D368" t="str">
        <f>VLOOKUP(Tabel5[[#This Row],[Klubnavn]],Tabel6[],1,FALSE)</f>
        <v>Helsingør</v>
      </c>
    </row>
    <row r="369" spans="1:4" x14ac:dyDescent="0.25">
      <c r="A369" t="s">
        <v>413</v>
      </c>
      <c r="B369" t="s">
        <v>846</v>
      </c>
      <c r="C369">
        <v>11004</v>
      </c>
      <c r="D369" t="str">
        <f>VLOOKUP(Tabel5[[#This Row],[Klubnavn]],Tabel6[],1,FALSE)</f>
        <v>Helsingør</v>
      </c>
    </row>
    <row r="370" spans="1:4" x14ac:dyDescent="0.25">
      <c r="A370" t="s">
        <v>413</v>
      </c>
      <c r="B370" t="s">
        <v>1009</v>
      </c>
      <c r="C370">
        <v>12166</v>
      </c>
      <c r="D370" t="str">
        <f>VLOOKUP(Tabel5[[#This Row],[Klubnavn]],Tabel6[],1,FALSE)</f>
        <v>Helsingør</v>
      </c>
    </row>
    <row r="371" spans="1:4" x14ac:dyDescent="0.25">
      <c r="A371" t="s">
        <v>413</v>
      </c>
      <c r="B371" t="s">
        <v>859</v>
      </c>
      <c r="C371">
        <v>10466</v>
      </c>
      <c r="D371" t="str">
        <f>VLOOKUP(Tabel5[[#This Row],[Klubnavn]],Tabel6[],1,FALSE)</f>
        <v>Helsingør</v>
      </c>
    </row>
    <row r="372" spans="1:4" x14ac:dyDescent="0.25">
      <c r="A372" t="s">
        <v>413</v>
      </c>
      <c r="B372" t="s">
        <v>883</v>
      </c>
      <c r="C372">
        <v>10584</v>
      </c>
      <c r="D372" t="str">
        <f>VLOOKUP(Tabel5[[#This Row],[Klubnavn]],Tabel6[],1,FALSE)</f>
        <v>Helsingør</v>
      </c>
    </row>
    <row r="373" spans="1:4" x14ac:dyDescent="0.25">
      <c r="A373" t="s">
        <v>413</v>
      </c>
      <c r="B373" t="s">
        <v>1010</v>
      </c>
      <c r="C373">
        <v>12294</v>
      </c>
      <c r="D373" t="str">
        <f>VLOOKUP(Tabel5[[#This Row],[Klubnavn]],Tabel6[],1,FALSE)</f>
        <v>Helsingør</v>
      </c>
    </row>
    <row r="374" spans="1:4" x14ac:dyDescent="0.25">
      <c r="A374" t="s">
        <v>413</v>
      </c>
      <c r="B374" t="s">
        <v>898</v>
      </c>
      <c r="C374">
        <v>12816</v>
      </c>
      <c r="D374" t="str">
        <f>VLOOKUP(Tabel5[[#This Row],[Klubnavn]],Tabel6[],1,FALSE)</f>
        <v>Helsingør</v>
      </c>
    </row>
    <row r="375" spans="1:4" x14ac:dyDescent="0.25">
      <c r="A375" t="s">
        <v>413</v>
      </c>
      <c r="B375" t="s">
        <v>901</v>
      </c>
      <c r="C375">
        <v>10934</v>
      </c>
      <c r="D375" t="str">
        <f>VLOOKUP(Tabel5[[#This Row],[Klubnavn]],Tabel6[],1,FALSE)</f>
        <v>Helsingør</v>
      </c>
    </row>
    <row r="376" spans="1:4" x14ac:dyDescent="0.25">
      <c r="A376" t="s">
        <v>413</v>
      </c>
      <c r="B376" t="s">
        <v>919</v>
      </c>
      <c r="C376">
        <v>10451</v>
      </c>
      <c r="D376" t="str">
        <f>VLOOKUP(Tabel5[[#This Row],[Klubnavn]],Tabel6[],1,FALSE)</f>
        <v>Helsingør</v>
      </c>
    </row>
    <row r="377" spans="1:4" x14ac:dyDescent="0.25">
      <c r="A377" t="s">
        <v>413</v>
      </c>
      <c r="B377" t="s">
        <v>798</v>
      </c>
      <c r="C377">
        <v>10830</v>
      </c>
      <c r="D377" t="str">
        <f>VLOOKUP(Tabel5[[#This Row],[Klubnavn]],Tabel6[],1,FALSE)</f>
        <v>Helsingør</v>
      </c>
    </row>
    <row r="378" spans="1:4" x14ac:dyDescent="0.25">
      <c r="A378" t="s">
        <v>413</v>
      </c>
      <c r="B378" t="s">
        <v>926</v>
      </c>
      <c r="C378">
        <v>11333</v>
      </c>
      <c r="D378" t="str">
        <f>VLOOKUP(Tabel5[[#This Row],[Klubnavn]],Tabel6[],1,FALSE)</f>
        <v>Helsingør</v>
      </c>
    </row>
    <row r="379" spans="1:4" x14ac:dyDescent="0.25">
      <c r="A379" t="s">
        <v>413</v>
      </c>
      <c r="B379" t="s">
        <v>933</v>
      </c>
      <c r="C379">
        <v>12195</v>
      </c>
      <c r="D379" t="str">
        <f>VLOOKUP(Tabel5[[#This Row],[Klubnavn]],Tabel6[],1,FALSE)</f>
        <v>Helsingør</v>
      </c>
    </row>
    <row r="380" spans="1:4" x14ac:dyDescent="0.25">
      <c r="A380" t="s">
        <v>413</v>
      </c>
      <c r="B380" t="s">
        <v>938</v>
      </c>
      <c r="C380">
        <v>10824</v>
      </c>
      <c r="D380" t="str">
        <f>VLOOKUP(Tabel5[[#This Row],[Klubnavn]],Tabel6[],1,FALSE)</f>
        <v>Helsingør</v>
      </c>
    </row>
    <row r="381" spans="1:4" x14ac:dyDescent="0.25">
      <c r="A381" t="s">
        <v>413</v>
      </c>
      <c r="B381" t="s">
        <v>950</v>
      </c>
      <c r="C381">
        <v>10789</v>
      </c>
      <c r="D381" t="str">
        <f>VLOOKUP(Tabel5[[#This Row],[Klubnavn]],Tabel6[],1,FALSE)</f>
        <v>Helsingør</v>
      </c>
    </row>
    <row r="382" spans="1:4" x14ac:dyDescent="0.25">
      <c r="A382" t="s">
        <v>413</v>
      </c>
      <c r="B382" t="s">
        <v>1011</v>
      </c>
      <c r="C382">
        <v>12381</v>
      </c>
      <c r="D382" t="str">
        <f>VLOOKUP(Tabel5[[#This Row],[Klubnavn]],Tabel6[],1,FALSE)</f>
        <v>Helsingør</v>
      </c>
    </row>
    <row r="383" spans="1:4" x14ac:dyDescent="0.25">
      <c r="A383" t="s">
        <v>413</v>
      </c>
      <c r="B383" t="s">
        <v>967</v>
      </c>
      <c r="C383">
        <v>10602</v>
      </c>
      <c r="D383" t="str">
        <f>VLOOKUP(Tabel5[[#This Row],[Klubnavn]],Tabel6[],1,FALSE)</f>
        <v>Helsingør</v>
      </c>
    </row>
    <row r="384" spans="1:4" x14ac:dyDescent="0.25">
      <c r="A384" t="s">
        <v>413</v>
      </c>
      <c r="B384" t="s">
        <v>587</v>
      </c>
      <c r="C384">
        <v>11061</v>
      </c>
      <c r="D384" t="str">
        <f>VLOOKUP(Tabel5[[#This Row],[Klubnavn]],Tabel6[],1,FALSE)</f>
        <v>Helsingør</v>
      </c>
    </row>
    <row r="385" spans="1:4" x14ac:dyDescent="0.25">
      <c r="A385" t="s">
        <v>413</v>
      </c>
      <c r="B385" t="s">
        <v>336</v>
      </c>
      <c r="C385">
        <v>11942</v>
      </c>
      <c r="D385" t="str">
        <f>VLOOKUP(Tabel5[[#This Row],[Klubnavn]],Tabel6[],1,FALSE)</f>
        <v>Helsingør</v>
      </c>
    </row>
    <row r="386" spans="1:4" x14ac:dyDescent="0.25">
      <c r="A386" t="s">
        <v>35</v>
      </c>
      <c r="B386" t="s">
        <v>824</v>
      </c>
      <c r="C386">
        <v>13357</v>
      </c>
      <c r="D386" t="str">
        <f>VLOOKUP(Tabel5[[#This Row],[Klubnavn]],Tabel6[],1,FALSE)</f>
        <v>Hvirring</v>
      </c>
    </row>
    <row r="387" spans="1:4" x14ac:dyDescent="0.25">
      <c r="A387" t="s">
        <v>35</v>
      </c>
      <c r="B387" t="s">
        <v>829</v>
      </c>
      <c r="C387">
        <v>12237</v>
      </c>
      <c r="D387" t="str">
        <f>VLOOKUP(Tabel5[[#This Row],[Klubnavn]],Tabel6[],1,FALSE)</f>
        <v>Hvirring</v>
      </c>
    </row>
    <row r="388" spans="1:4" x14ac:dyDescent="0.25">
      <c r="A388" t="s">
        <v>35</v>
      </c>
      <c r="B388" t="s">
        <v>833</v>
      </c>
      <c r="C388">
        <v>12570</v>
      </c>
      <c r="D388" t="str">
        <f>VLOOKUP(Tabel5[[#This Row],[Klubnavn]],Tabel6[],1,FALSE)</f>
        <v>Hvirring</v>
      </c>
    </row>
    <row r="389" spans="1:4" x14ac:dyDescent="0.25">
      <c r="A389" t="s">
        <v>35</v>
      </c>
      <c r="B389" t="s">
        <v>834</v>
      </c>
      <c r="C389">
        <v>11600</v>
      </c>
      <c r="D389" t="str">
        <f>VLOOKUP(Tabel5[[#This Row],[Klubnavn]],Tabel6[],1,FALSE)</f>
        <v>Hvirring</v>
      </c>
    </row>
    <row r="390" spans="1:4" x14ac:dyDescent="0.25">
      <c r="A390" t="s">
        <v>35</v>
      </c>
      <c r="B390" t="s">
        <v>844</v>
      </c>
      <c r="C390">
        <v>12106</v>
      </c>
      <c r="D390" t="str">
        <f>VLOOKUP(Tabel5[[#This Row],[Klubnavn]],Tabel6[],1,FALSE)</f>
        <v>Hvirring</v>
      </c>
    </row>
    <row r="391" spans="1:4" x14ac:dyDescent="0.25">
      <c r="A391" t="s">
        <v>35</v>
      </c>
      <c r="B391" t="s">
        <v>850</v>
      </c>
      <c r="C391">
        <v>11601</v>
      </c>
      <c r="D391" t="str">
        <f>VLOOKUP(Tabel5[[#This Row],[Klubnavn]],Tabel6[],1,FALSE)</f>
        <v>Hvirring</v>
      </c>
    </row>
    <row r="392" spans="1:4" x14ac:dyDescent="0.25">
      <c r="A392" t="s">
        <v>35</v>
      </c>
      <c r="B392" t="s">
        <v>853</v>
      </c>
      <c r="C392">
        <v>10979</v>
      </c>
      <c r="D392" t="str">
        <f>VLOOKUP(Tabel5[[#This Row],[Klubnavn]],Tabel6[],1,FALSE)</f>
        <v>Hvirring</v>
      </c>
    </row>
    <row r="393" spans="1:4" x14ac:dyDescent="0.25">
      <c r="A393" t="s">
        <v>35</v>
      </c>
      <c r="B393" t="s">
        <v>860</v>
      </c>
      <c r="C393">
        <v>11573</v>
      </c>
      <c r="D393" t="str">
        <f>VLOOKUP(Tabel5[[#This Row],[Klubnavn]],Tabel6[],1,FALSE)</f>
        <v>Hvirring</v>
      </c>
    </row>
    <row r="394" spans="1:4" x14ac:dyDescent="0.25">
      <c r="A394" t="s">
        <v>35</v>
      </c>
      <c r="B394" t="s">
        <v>861</v>
      </c>
      <c r="C394">
        <v>12528</v>
      </c>
      <c r="D394" t="str">
        <f>VLOOKUP(Tabel5[[#This Row],[Klubnavn]],Tabel6[],1,FALSE)</f>
        <v>Hvirring</v>
      </c>
    </row>
    <row r="395" spans="1:4" x14ac:dyDescent="0.25">
      <c r="A395" t="s">
        <v>35</v>
      </c>
      <c r="B395" t="s">
        <v>865</v>
      </c>
      <c r="C395">
        <v>10649</v>
      </c>
      <c r="D395" t="str">
        <f>VLOOKUP(Tabel5[[#This Row],[Klubnavn]],Tabel6[],1,FALSE)</f>
        <v>Hvirring</v>
      </c>
    </row>
    <row r="396" spans="1:4" x14ac:dyDescent="0.25">
      <c r="A396" t="s">
        <v>35</v>
      </c>
      <c r="B396" t="s">
        <v>868</v>
      </c>
      <c r="C396">
        <v>10340</v>
      </c>
      <c r="D396" t="str">
        <f>VLOOKUP(Tabel5[[#This Row],[Klubnavn]],Tabel6[],1,FALSE)</f>
        <v>Hvirring</v>
      </c>
    </row>
    <row r="397" spans="1:4" x14ac:dyDescent="0.25">
      <c r="A397" t="s">
        <v>35</v>
      </c>
      <c r="B397" t="s">
        <v>870</v>
      </c>
      <c r="C397">
        <v>10814</v>
      </c>
      <c r="D397" t="str">
        <f>VLOOKUP(Tabel5[[#This Row],[Klubnavn]],Tabel6[],1,FALSE)</f>
        <v>Hvirring</v>
      </c>
    </row>
    <row r="398" spans="1:4" x14ac:dyDescent="0.25">
      <c r="A398" t="s">
        <v>35</v>
      </c>
      <c r="B398" t="s">
        <v>871</v>
      </c>
      <c r="C398">
        <v>12344</v>
      </c>
      <c r="D398" t="str">
        <f>VLOOKUP(Tabel5[[#This Row],[Klubnavn]],Tabel6[],1,FALSE)</f>
        <v>Hvirring</v>
      </c>
    </row>
    <row r="399" spans="1:4" x14ac:dyDescent="0.25">
      <c r="A399" t="s">
        <v>35</v>
      </c>
      <c r="B399" t="s">
        <v>873</v>
      </c>
      <c r="C399">
        <v>13009</v>
      </c>
      <c r="D399" t="str">
        <f>VLOOKUP(Tabel5[[#This Row],[Klubnavn]],Tabel6[],1,FALSE)</f>
        <v>Hvirring</v>
      </c>
    </row>
    <row r="400" spans="1:4" x14ac:dyDescent="0.25">
      <c r="A400" t="s">
        <v>35</v>
      </c>
      <c r="B400" t="s">
        <v>875</v>
      </c>
      <c r="C400">
        <v>12008</v>
      </c>
      <c r="D400" t="str">
        <f>VLOOKUP(Tabel5[[#This Row],[Klubnavn]],Tabel6[],1,FALSE)</f>
        <v>Hvirring</v>
      </c>
    </row>
    <row r="401" spans="1:4" x14ac:dyDescent="0.25">
      <c r="A401" t="s">
        <v>35</v>
      </c>
      <c r="B401" t="s">
        <v>879</v>
      </c>
      <c r="C401">
        <v>10369</v>
      </c>
      <c r="D401" t="str">
        <f>VLOOKUP(Tabel5[[#This Row],[Klubnavn]],Tabel6[],1,FALSE)</f>
        <v>Hvirring</v>
      </c>
    </row>
    <row r="402" spans="1:4" x14ac:dyDescent="0.25">
      <c r="A402" t="s">
        <v>35</v>
      </c>
      <c r="B402" t="s">
        <v>880</v>
      </c>
      <c r="C402">
        <v>12489</v>
      </c>
      <c r="D402" t="str">
        <f>VLOOKUP(Tabel5[[#This Row],[Klubnavn]],Tabel6[],1,FALSE)</f>
        <v>Hvirring</v>
      </c>
    </row>
    <row r="403" spans="1:4" x14ac:dyDescent="0.25">
      <c r="A403" t="s">
        <v>35</v>
      </c>
      <c r="B403" t="s">
        <v>888</v>
      </c>
      <c r="C403">
        <v>13477</v>
      </c>
      <c r="D403" t="str">
        <f>VLOOKUP(Tabel5[[#This Row],[Klubnavn]],Tabel6[],1,FALSE)</f>
        <v>Hvirring</v>
      </c>
    </row>
    <row r="404" spans="1:4" x14ac:dyDescent="0.25">
      <c r="A404" t="s">
        <v>35</v>
      </c>
      <c r="B404" t="s">
        <v>890</v>
      </c>
      <c r="C404">
        <v>10818</v>
      </c>
      <c r="D404" t="str">
        <f>VLOOKUP(Tabel5[[#This Row],[Klubnavn]],Tabel6[],1,FALSE)</f>
        <v>Hvirring</v>
      </c>
    </row>
    <row r="405" spans="1:4" x14ac:dyDescent="0.25">
      <c r="A405" t="s">
        <v>35</v>
      </c>
      <c r="B405" t="s">
        <v>896</v>
      </c>
      <c r="C405">
        <v>11904</v>
      </c>
      <c r="D405" t="str">
        <f>VLOOKUP(Tabel5[[#This Row],[Klubnavn]],Tabel6[],1,FALSE)</f>
        <v>Hvirring</v>
      </c>
    </row>
    <row r="406" spans="1:4" x14ac:dyDescent="0.25">
      <c r="A406" t="s">
        <v>35</v>
      </c>
      <c r="B406" t="s">
        <v>897</v>
      </c>
      <c r="C406">
        <v>12532</v>
      </c>
      <c r="D406" t="str">
        <f>VLOOKUP(Tabel5[[#This Row],[Klubnavn]],Tabel6[],1,FALSE)</f>
        <v>Hvirring</v>
      </c>
    </row>
    <row r="407" spans="1:4" x14ac:dyDescent="0.25">
      <c r="A407" t="s">
        <v>35</v>
      </c>
      <c r="B407" t="s">
        <v>357</v>
      </c>
      <c r="C407">
        <v>10484</v>
      </c>
      <c r="D407" t="str">
        <f>VLOOKUP(Tabel5[[#This Row],[Klubnavn]],Tabel6[],1,FALSE)</f>
        <v>Hvirring</v>
      </c>
    </row>
    <row r="408" spans="1:4" x14ac:dyDescent="0.25">
      <c r="A408" t="s">
        <v>35</v>
      </c>
      <c r="B408" t="s">
        <v>905</v>
      </c>
      <c r="C408">
        <v>12988</v>
      </c>
      <c r="D408" t="str">
        <f>VLOOKUP(Tabel5[[#This Row],[Klubnavn]],Tabel6[],1,FALSE)</f>
        <v>Hvirring</v>
      </c>
    </row>
    <row r="409" spans="1:4" x14ac:dyDescent="0.25">
      <c r="A409" t="s">
        <v>35</v>
      </c>
      <c r="B409" t="s">
        <v>913</v>
      </c>
      <c r="C409">
        <v>12601</v>
      </c>
      <c r="D409" t="str">
        <f>VLOOKUP(Tabel5[[#This Row],[Klubnavn]],Tabel6[],1,FALSE)</f>
        <v>Hvirring</v>
      </c>
    </row>
    <row r="410" spans="1:4" x14ac:dyDescent="0.25">
      <c r="A410" t="s">
        <v>35</v>
      </c>
      <c r="B410" t="s">
        <v>915</v>
      </c>
      <c r="C410">
        <v>11885</v>
      </c>
      <c r="D410" t="str">
        <f>VLOOKUP(Tabel5[[#This Row],[Klubnavn]],Tabel6[],1,FALSE)</f>
        <v>Hvirring</v>
      </c>
    </row>
    <row r="411" spans="1:4" x14ac:dyDescent="0.25">
      <c r="A411" t="s">
        <v>35</v>
      </c>
      <c r="B411" t="s">
        <v>917</v>
      </c>
      <c r="C411">
        <v>11235</v>
      </c>
      <c r="D411" t="str">
        <f>VLOOKUP(Tabel5[[#This Row],[Klubnavn]],Tabel6[],1,FALSE)</f>
        <v>Hvirring</v>
      </c>
    </row>
    <row r="412" spans="1:4" x14ac:dyDescent="0.25">
      <c r="A412" t="s">
        <v>35</v>
      </c>
      <c r="B412" t="s">
        <v>921</v>
      </c>
      <c r="C412">
        <v>13476</v>
      </c>
      <c r="D412" t="str">
        <f>VLOOKUP(Tabel5[[#This Row],[Klubnavn]],Tabel6[],1,FALSE)</f>
        <v>Hvirring</v>
      </c>
    </row>
    <row r="413" spans="1:4" x14ac:dyDescent="0.25">
      <c r="A413" t="s">
        <v>35</v>
      </c>
      <c r="B413" t="s">
        <v>922</v>
      </c>
      <c r="C413">
        <v>10640</v>
      </c>
      <c r="D413" t="str">
        <f>VLOOKUP(Tabel5[[#This Row],[Klubnavn]],Tabel6[],1,FALSE)</f>
        <v>Hvirring</v>
      </c>
    </row>
    <row r="414" spans="1:4" x14ac:dyDescent="0.25">
      <c r="A414" t="s">
        <v>35</v>
      </c>
      <c r="B414" t="s">
        <v>931</v>
      </c>
      <c r="C414">
        <v>12529</v>
      </c>
      <c r="D414" t="str">
        <f>VLOOKUP(Tabel5[[#This Row],[Klubnavn]],Tabel6[],1,FALSE)</f>
        <v>Hvirring</v>
      </c>
    </row>
    <row r="415" spans="1:4" x14ac:dyDescent="0.25">
      <c r="A415" t="s">
        <v>35</v>
      </c>
      <c r="B415" t="s">
        <v>934</v>
      </c>
      <c r="C415">
        <v>11884</v>
      </c>
      <c r="D415" t="str">
        <f>VLOOKUP(Tabel5[[#This Row],[Klubnavn]],Tabel6[],1,FALSE)</f>
        <v>Hvirring</v>
      </c>
    </row>
    <row r="416" spans="1:4" x14ac:dyDescent="0.25">
      <c r="A416" t="s">
        <v>35</v>
      </c>
      <c r="B416" t="s">
        <v>936</v>
      </c>
      <c r="C416">
        <v>13026</v>
      </c>
      <c r="D416" t="str">
        <f>VLOOKUP(Tabel5[[#This Row],[Klubnavn]],Tabel6[],1,FALSE)</f>
        <v>Hvirring</v>
      </c>
    </row>
    <row r="417" spans="1:4" x14ac:dyDescent="0.25">
      <c r="A417" t="s">
        <v>35</v>
      </c>
      <c r="B417" t="s">
        <v>952</v>
      </c>
      <c r="C417">
        <v>10284</v>
      </c>
      <c r="D417" t="str">
        <f>VLOOKUP(Tabel5[[#This Row],[Klubnavn]],Tabel6[],1,FALSE)</f>
        <v>Hvirring</v>
      </c>
    </row>
    <row r="418" spans="1:4" x14ac:dyDescent="0.25">
      <c r="A418" t="s">
        <v>35</v>
      </c>
      <c r="B418" t="s">
        <v>956</v>
      </c>
      <c r="C418">
        <v>11886</v>
      </c>
      <c r="D418" t="str">
        <f>VLOOKUP(Tabel5[[#This Row],[Klubnavn]],Tabel6[],1,FALSE)</f>
        <v>Hvirring</v>
      </c>
    </row>
    <row r="419" spans="1:4" x14ac:dyDescent="0.25">
      <c r="A419" t="s">
        <v>35</v>
      </c>
      <c r="B419" t="s">
        <v>959</v>
      </c>
      <c r="C419">
        <v>12987</v>
      </c>
      <c r="D419" t="str">
        <f>VLOOKUP(Tabel5[[#This Row],[Klubnavn]],Tabel6[],1,FALSE)</f>
        <v>Hvirring</v>
      </c>
    </row>
    <row r="420" spans="1:4" x14ac:dyDescent="0.25">
      <c r="A420" t="s">
        <v>35</v>
      </c>
      <c r="B420" t="s">
        <v>961</v>
      </c>
      <c r="C420">
        <v>11572</v>
      </c>
      <c r="D420" t="str">
        <f>VLOOKUP(Tabel5[[#This Row],[Klubnavn]],Tabel6[],1,FALSE)</f>
        <v>Hvirring</v>
      </c>
    </row>
    <row r="421" spans="1:4" x14ac:dyDescent="0.25">
      <c r="A421" t="s">
        <v>35</v>
      </c>
      <c r="B421" t="s">
        <v>971</v>
      </c>
      <c r="C421">
        <v>12366</v>
      </c>
      <c r="D421" t="str">
        <f>VLOOKUP(Tabel5[[#This Row],[Klubnavn]],Tabel6[],1,FALSE)</f>
        <v>Hvirring</v>
      </c>
    </row>
    <row r="422" spans="1:4" x14ac:dyDescent="0.25">
      <c r="A422" t="s">
        <v>35</v>
      </c>
      <c r="B422" t="s">
        <v>972</v>
      </c>
      <c r="C422">
        <v>10911</v>
      </c>
      <c r="D422" t="str">
        <f>VLOOKUP(Tabel5[[#This Row],[Klubnavn]],Tabel6[],1,FALSE)</f>
        <v>Hvirring</v>
      </c>
    </row>
    <row r="423" spans="1:4" x14ac:dyDescent="0.25">
      <c r="A423" t="s">
        <v>35</v>
      </c>
      <c r="B423" t="s">
        <v>974</v>
      </c>
      <c r="C423">
        <v>13380</v>
      </c>
      <c r="D423" t="str">
        <f>VLOOKUP(Tabel5[[#This Row],[Klubnavn]],Tabel6[],1,FALSE)</f>
        <v>Hvirring</v>
      </c>
    </row>
    <row r="424" spans="1:4" x14ac:dyDescent="0.25">
      <c r="A424" t="s">
        <v>423</v>
      </c>
      <c r="B424" t="s">
        <v>1063</v>
      </c>
      <c r="C424">
        <v>13193</v>
      </c>
      <c r="D424" t="str">
        <f>VLOOKUP(Tabel5[[#This Row],[Klubnavn]],Tabel6[],1,FALSE)</f>
        <v>Kliken</v>
      </c>
    </row>
    <row r="425" spans="1:4" x14ac:dyDescent="0.25">
      <c r="A425" t="s">
        <v>423</v>
      </c>
      <c r="B425" t="s">
        <v>472</v>
      </c>
      <c r="C425">
        <v>13107</v>
      </c>
      <c r="D425" t="str">
        <f>VLOOKUP(Tabel5[[#This Row],[Klubnavn]],Tabel6[],1,FALSE)</f>
        <v>Kliken</v>
      </c>
    </row>
    <row r="426" spans="1:4" x14ac:dyDescent="0.25">
      <c r="A426" t="s">
        <v>423</v>
      </c>
      <c r="B426" t="s">
        <v>1066</v>
      </c>
      <c r="C426">
        <v>12299</v>
      </c>
      <c r="D426" t="str">
        <f>VLOOKUP(Tabel5[[#This Row],[Klubnavn]],Tabel6[],1,FALSE)</f>
        <v>Kliken</v>
      </c>
    </row>
    <row r="427" spans="1:4" x14ac:dyDescent="0.25">
      <c r="A427" t="s">
        <v>423</v>
      </c>
      <c r="B427" t="s">
        <v>476</v>
      </c>
      <c r="C427">
        <v>12405</v>
      </c>
      <c r="D427" t="str">
        <f>VLOOKUP(Tabel5[[#This Row],[Klubnavn]],Tabel6[],1,FALSE)</f>
        <v>Kliken</v>
      </c>
    </row>
    <row r="428" spans="1:4" x14ac:dyDescent="0.25">
      <c r="A428" t="s">
        <v>423</v>
      </c>
      <c r="B428" t="s">
        <v>176</v>
      </c>
      <c r="C428">
        <v>12035</v>
      </c>
      <c r="D428" t="str">
        <f>VLOOKUP(Tabel5[[#This Row],[Klubnavn]],Tabel6[],1,FALSE)</f>
        <v>Kliken</v>
      </c>
    </row>
    <row r="429" spans="1:4" x14ac:dyDescent="0.25">
      <c r="A429" t="s">
        <v>423</v>
      </c>
      <c r="B429" t="s">
        <v>1073</v>
      </c>
      <c r="C429">
        <v>12400</v>
      </c>
      <c r="D429" t="str">
        <f>VLOOKUP(Tabel5[[#This Row],[Klubnavn]],Tabel6[],1,FALSE)</f>
        <v>Kliken</v>
      </c>
    </row>
    <row r="430" spans="1:4" x14ac:dyDescent="0.25">
      <c r="A430" t="s">
        <v>423</v>
      </c>
      <c r="B430" t="s">
        <v>614</v>
      </c>
      <c r="C430">
        <v>12301</v>
      </c>
      <c r="D430" t="str">
        <f>VLOOKUP(Tabel5[[#This Row],[Klubnavn]],Tabel6[],1,FALSE)</f>
        <v>Kliken</v>
      </c>
    </row>
    <row r="431" spans="1:4" x14ac:dyDescent="0.25">
      <c r="A431" t="s">
        <v>423</v>
      </c>
      <c r="B431" t="s">
        <v>183</v>
      </c>
      <c r="C431">
        <v>11070</v>
      </c>
      <c r="D431" t="str">
        <f>VLOOKUP(Tabel5[[#This Row],[Klubnavn]],Tabel6[],1,FALSE)</f>
        <v>Kliken</v>
      </c>
    </row>
    <row r="432" spans="1:4" x14ac:dyDescent="0.25">
      <c r="A432" t="s">
        <v>423</v>
      </c>
      <c r="B432" t="s">
        <v>1076</v>
      </c>
      <c r="C432">
        <v>13054</v>
      </c>
      <c r="D432" t="str">
        <f>VLOOKUP(Tabel5[[#This Row],[Klubnavn]],Tabel6[],1,FALSE)</f>
        <v>Kliken</v>
      </c>
    </row>
    <row r="433" spans="1:4" x14ac:dyDescent="0.25">
      <c r="A433" t="s">
        <v>423</v>
      </c>
      <c r="B433" t="s">
        <v>1079</v>
      </c>
      <c r="C433">
        <v>12140</v>
      </c>
      <c r="D433" t="str">
        <f>VLOOKUP(Tabel5[[#This Row],[Klubnavn]],Tabel6[],1,FALSE)</f>
        <v>Kliken</v>
      </c>
    </row>
    <row r="434" spans="1:4" x14ac:dyDescent="0.25">
      <c r="A434" t="s">
        <v>423</v>
      </c>
      <c r="B434" t="s">
        <v>193</v>
      </c>
      <c r="C434">
        <v>12032</v>
      </c>
      <c r="D434" t="str">
        <f>VLOOKUP(Tabel5[[#This Row],[Klubnavn]],Tabel6[],1,FALSE)</f>
        <v>Kliken</v>
      </c>
    </row>
    <row r="435" spans="1:4" x14ac:dyDescent="0.25">
      <c r="A435" t="s">
        <v>423</v>
      </c>
      <c r="B435" t="s">
        <v>641</v>
      </c>
      <c r="C435">
        <v>11536</v>
      </c>
      <c r="D435" t="str">
        <f>VLOOKUP(Tabel5[[#This Row],[Klubnavn]],Tabel6[],1,FALSE)</f>
        <v>Kliken</v>
      </c>
    </row>
    <row r="436" spans="1:4" x14ac:dyDescent="0.25">
      <c r="A436" t="s">
        <v>423</v>
      </c>
      <c r="B436" t="s">
        <v>492</v>
      </c>
      <c r="C436">
        <v>12040</v>
      </c>
      <c r="D436" t="str">
        <f>VLOOKUP(Tabel5[[#This Row],[Klubnavn]],Tabel6[],1,FALSE)</f>
        <v>Kliken</v>
      </c>
    </row>
    <row r="437" spans="1:4" x14ac:dyDescent="0.25">
      <c r="A437" t="s">
        <v>423</v>
      </c>
      <c r="B437" t="s">
        <v>493</v>
      </c>
      <c r="C437">
        <v>12139</v>
      </c>
      <c r="D437" t="str">
        <f>VLOOKUP(Tabel5[[#This Row],[Klubnavn]],Tabel6[],1,FALSE)</f>
        <v>Kliken</v>
      </c>
    </row>
    <row r="438" spans="1:4" x14ac:dyDescent="0.25">
      <c r="A438" t="s">
        <v>423</v>
      </c>
      <c r="B438" t="s">
        <v>495</v>
      </c>
      <c r="C438">
        <v>12917</v>
      </c>
      <c r="D438" t="str">
        <f>VLOOKUP(Tabel5[[#This Row],[Klubnavn]],Tabel6[],1,FALSE)</f>
        <v>Kliken</v>
      </c>
    </row>
    <row r="439" spans="1:4" x14ac:dyDescent="0.25">
      <c r="A439" t="s">
        <v>423</v>
      </c>
      <c r="B439" t="s">
        <v>497</v>
      </c>
      <c r="C439">
        <v>13110</v>
      </c>
      <c r="D439" t="str">
        <f>VLOOKUP(Tabel5[[#This Row],[Klubnavn]],Tabel6[],1,FALSE)</f>
        <v>Kliken</v>
      </c>
    </row>
    <row r="440" spans="1:4" x14ac:dyDescent="0.25">
      <c r="A440" t="s">
        <v>423</v>
      </c>
      <c r="B440" t="s">
        <v>498</v>
      </c>
      <c r="C440">
        <v>12033</v>
      </c>
      <c r="D440" t="str">
        <f>VLOOKUP(Tabel5[[#This Row],[Klubnavn]],Tabel6[],1,FALSE)</f>
        <v>Kliken</v>
      </c>
    </row>
    <row r="441" spans="1:4" x14ac:dyDescent="0.25">
      <c r="A441" t="s">
        <v>423</v>
      </c>
      <c r="B441" t="s">
        <v>1095</v>
      </c>
      <c r="C441">
        <v>12680</v>
      </c>
      <c r="D441" t="str">
        <f>VLOOKUP(Tabel5[[#This Row],[Klubnavn]],Tabel6[],1,FALSE)</f>
        <v>Kliken</v>
      </c>
    </row>
    <row r="442" spans="1:4" x14ac:dyDescent="0.25">
      <c r="A442" t="s">
        <v>423</v>
      </c>
      <c r="B442" t="s">
        <v>1098</v>
      </c>
      <c r="C442">
        <v>13025</v>
      </c>
      <c r="D442" t="str">
        <f>VLOOKUP(Tabel5[[#This Row],[Klubnavn]],Tabel6[],1,FALSE)</f>
        <v>Kliken</v>
      </c>
    </row>
    <row r="443" spans="1:4" x14ac:dyDescent="0.25">
      <c r="A443" t="s">
        <v>423</v>
      </c>
      <c r="B443" t="s">
        <v>214</v>
      </c>
      <c r="C443">
        <v>10920</v>
      </c>
      <c r="D443" t="str">
        <f>VLOOKUP(Tabel5[[#This Row],[Klubnavn]],Tabel6[],1,FALSE)</f>
        <v>Kliken</v>
      </c>
    </row>
    <row r="444" spans="1:4" x14ac:dyDescent="0.25">
      <c r="A444" t="s">
        <v>423</v>
      </c>
      <c r="B444" t="s">
        <v>698</v>
      </c>
      <c r="C444">
        <v>12950</v>
      </c>
      <c r="D444" t="str">
        <f>VLOOKUP(Tabel5[[#This Row],[Klubnavn]],Tabel6[],1,FALSE)</f>
        <v>Kliken</v>
      </c>
    </row>
    <row r="445" spans="1:4" x14ac:dyDescent="0.25">
      <c r="A445" t="s">
        <v>423</v>
      </c>
      <c r="B445" t="s">
        <v>225</v>
      </c>
      <c r="C445">
        <v>12141</v>
      </c>
      <c r="D445" t="str">
        <f>VLOOKUP(Tabel5[[#This Row],[Klubnavn]],Tabel6[],1,FALSE)</f>
        <v>Kliken</v>
      </c>
    </row>
    <row r="446" spans="1:4" x14ac:dyDescent="0.25">
      <c r="A446" t="s">
        <v>423</v>
      </c>
      <c r="B446" t="s">
        <v>1111</v>
      </c>
      <c r="C446">
        <v>13024</v>
      </c>
      <c r="D446" t="str">
        <f>VLOOKUP(Tabel5[[#This Row],[Klubnavn]],Tabel6[],1,FALSE)</f>
        <v>Kliken</v>
      </c>
    </row>
    <row r="447" spans="1:4" x14ac:dyDescent="0.25">
      <c r="A447" t="s">
        <v>423</v>
      </c>
      <c r="B447" t="s">
        <v>648</v>
      </c>
      <c r="C447">
        <v>12000</v>
      </c>
      <c r="D447" t="str">
        <f>VLOOKUP(Tabel5[[#This Row],[Klubnavn]],Tabel6[],1,FALSE)</f>
        <v>Kliken</v>
      </c>
    </row>
    <row r="448" spans="1:4" x14ac:dyDescent="0.25">
      <c r="A448" t="s">
        <v>423</v>
      </c>
      <c r="B448" t="s">
        <v>651</v>
      </c>
      <c r="C448">
        <v>11930</v>
      </c>
      <c r="D448" t="str">
        <f>VLOOKUP(Tabel5[[#This Row],[Klubnavn]],Tabel6[],1,FALSE)</f>
        <v>Kliken</v>
      </c>
    </row>
    <row r="449" spans="1:4" x14ac:dyDescent="0.25">
      <c r="A449" t="s">
        <v>423</v>
      </c>
      <c r="B449" t="s">
        <v>699</v>
      </c>
      <c r="C449">
        <v>12949</v>
      </c>
      <c r="D449" t="str">
        <f>VLOOKUP(Tabel5[[#This Row],[Klubnavn]],Tabel6[],1,FALSE)</f>
        <v>Kliken</v>
      </c>
    </row>
    <row r="450" spans="1:4" x14ac:dyDescent="0.25">
      <c r="A450" t="s">
        <v>423</v>
      </c>
      <c r="B450" t="s">
        <v>1003</v>
      </c>
      <c r="C450">
        <v>12832</v>
      </c>
      <c r="D450" t="str">
        <f>VLOOKUP(Tabel5[[#This Row],[Klubnavn]],Tabel6[],1,FALSE)</f>
        <v>Kliken</v>
      </c>
    </row>
    <row r="451" spans="1:4" x14ac:dyDescent="0.25">
      <c r="A451" t="s">
        <v>423</v>
      </c>
      <c r="B451" t="s">
        <v>535</v>
      </c>
      <c r="C451">
        <v>12441</v>
      </c>
      <c r="D451" t="str">
        <f>VLOOKUP(Tabel5[[#This Row],[Klubnavn]],Tabel6[],1,FALSE)</f>
        <v>Kliken</v>
      </c>
    </row>
    <row r="452" spans="1:4" x14ac:dyDescent="0.25">
      <c r="A452" t="s">
        <v>423</v>
      </c>
      <c r="B452" t="s">
        <v>536</v>
      </c>
      <c r="C452">
        <v>12041</v>
      </c>
      <c r="D452" t="str">
        <f>VLOOKUP(Tabel5[[#This Row],[Klubnavn]],Tabel6[],1,FALSE)</f>
        <v>Kliken</v>
      </c>
    </row>
    <row r="453" spans="1:4" x14ac:dyDescent="0.25">
      <c r="A453" t="s">
        <v>423</v>
      </c>
      <c r="B453" t="s">
        <v>1121</v>
      </c>
      <c r="C453">
        <v>12414</v>
      </c>
      <c r="D453" t="str">
        <f>VLOOKUP(Tabel5[[#This Row],[Klubnavn]],Tabel6[],1,FALSE)</f>
        <v>Kliken</v>
      </c>
    </row>
    <row r="454" spans="1:4" x14ac:dyDescent="0.25">
      <c r="A454" t="s">
        <v>423</v>
      </c>
      <c r="B454" t="s">
        <v>1038</v>
      </c>
      <c r="C454">
        <v>13523</v>
      </c>
      <c r="D454" t="str">
        <f>VLOOKUP(Tabel5[[#This Row],[Klubnavn]],Tabel6[],1,FALSE)</f>
        <v>Kliken</v>
      </c>
    </row>
    <row r="455" spans="1:4" x14ac:dyDescent="0.25">
      <c r="A455" t="s">
        <v>423</v>
      </c>
      <c r="B455" t="s">
        <v>1136</v>
      </c>
      <c r="C455">
        <v>12586</v>
      </c>
      <c r="D455" t="str">
        <f>VLOOKUP(Tabel5[[#This Row],[Klubnavn]],Tabel6[],1,FALSE)</f>
        <v>Kliken</v>
      </c>
    </row>
    <row r="456" spans="1:4" x14ac:dyDescent="0.25">
      <c r="A456" t="s">
        <v>423</v>
      </c>
      <c r="B456" t="s">
        <v>664</v>
      </c>
      <c r="C456">
        <v>12116</v>
      </c>
      <c r="D456" t="str">
        <f>VLOOKUP(Tabel5[[#This Row],[Klubnavn]],Tabel6[],1,FALSE)</f>
        <v>Kliken</v>
      </c>
    </row>
    <row r="457" spans="1:4" x14ac:dyDescent="0.25">
      <c r="A457" t="s">
        <v>423</v>
      </c>
      <c r="B457" t="s">
        <v>1141</v>
      </c>
      <c r="C457">
        <v>12034</v>
      </c>
      <c r="D457" t="str">
        <f>VLOOKUP(Tabel5[[#This Row],[Klubnavn]],Tabel6[],1,FALSE)</f>
        <v>Kliken</v>
      </c>
    </row>
    <row r="458" spans="1:4" x14ac:dyDescent="0.25">
      <c r="A458" t="s">
        <v>423</v>
      </c>
      <c r="B458" t="s">
        <v>1006</v>
      </c>
      <c r="C458">
        <v>12413</v>
      </c>
      <c r="D458" t="str">
        <f>VLOOKUP(Tabel5[[#This Row],[Klubnavn]],Tabel6[],1,FALSE)</f>
        <v>Kliken</v>
      </c>
    </row>
    <row r="459" spans="1:4" x14ac:dyDescent="0.25">
      <c r="A459" t="s">
        <v>423</v>
      </c>
      <c r="B459" t="s">
        <v>665</v>
      </c>
      <c r="C459">
        <v>12415</v>
      </c>
      <c r="D459" t="str">
        <f>VLOOKUP(Tabel5[[#This Row],[Klubnavn]],Tabel6[],1,FALSE)</f>
        <v>Kliken</v>
      </c>
    </row>
    <row r="460" spans="1:4" x14ac:dyDescent="0.25">
      <c r="A460" t="s">
        <v>423</v>
      </c>
      <c r="B460" t="s">
        <v>1152</v>
      </c>
      <c r="C460">
        <v>12544</v>
      </c>
      <c r="D460" t="str">
        <f>VLOOKUP(Tabel5[[#This Row],[Klubnavn]],Tabel6[],1,FALSE)</f>
        <v>Kliken</v>
      </c>
    </row>
    <row r="461" spans="1:4" x14ac:dyDescent="0.25">
      <c r="A461" t="s">
        <v>423</v>
      </c>
      <c r="B461" t="s">
        <v>565</v>
      </c>
      <c r="C461">
        <v>12127</v>
      </c>
      <c r="D461" t="str">
        <f>VLOOKUP(Tabel5[[#This Row],[Klubnavn]],Tabel6[],1,FALSE)</f>
        <v>Kliken</v>
      </c>
    </row>
    <row r="462" spans="1:4" x14ac:dyDescent="0.25">
      <c r="A462" t="s">
        <v>423</v>
      </c>
      <c r="B462" t="s">
        <v>1157</v>
      </c>
      <c r="C462">
        <v>12551</v>
      </c>
      <c r="D462" t="str">
        <f>VLOOKUP(Tabel5[[#This Row],[Klubnavn]],Tabel6[],1,FALSE)</f>
        <v>Kliken</v>
      </c>
    </row>
    <row r="463" spans="1:4" x14ac:dyDescent="0.25">
      <c r="A463" t="s">
        <v>423</v>
      </c>
      <c r="B463" t="s">
        <v>754</v>
      </c>
      <c r="C463">
        <v>12790</v>
      </c>
      <c r="D463" t="str">
        <f>VLOOKUP(Tabel5[[#This Row],[Klubnavn]],Tabel6[],1,FALSE)</f>
        <v>Kliken</v>
      </c>
    </row>
    <row r="464" spans="1:4" x14ac:dyDescent="0.25">
      <c r="A464" t="s">
        <v>423</v>
      </c>
      <c r="B464" t="s">
        <v>1161</v>
      </c>
      <c r="C464">
        <v>12737</v>
      </c>
      <c r="D464" t="str">
        <f>VLOOKUP(Tabel5[[#This Row],[Klubnavn]],Tabel6[],1,FALSE)</f>
        <v>Kliken</v>
      </c>
    </row>
    <row r="465" spans="1:4" x14ac:dyDescent="0.25">
      <c r="A465" t="s">
        <v>423</v>
      </c>
      <c r="B465" t="s">
        <v>574</v>
      </c>
      <c r="C465">
        <v>12738</v>
      </c>
      <c r="D465" t="str">
        <f>VLOOKUP(Tabel5[[#This Row],[Klubnavn]],Tabel6[],1,FALSE)</f>
        <v>Kliken</v>
      </c>
    </row>
    <row r="466" spans="1:4" x14ac:dyDescent="0.25">
      <c r="A466" t="s">
        <v>423</v>
      </c>
      <c r="B466" t="s">
        <v>1167</v>
      </c>
      <c r="C466">
        <v>12300</v>
      </c>
      <c r="D466" t="str">
        <f>VLOOKUP(Tabel5[[#This Row],[Klubnavn]],Tabel6[],1,FALSE)</f>
        <v>Kliken</v>
      </c>
    </row>
    <row r="467" spans="1:4" x14ac:dyDescent="0.25">
      <c r="A467" t="s">
        <v>423</v>
      </c>
      <c r="B467" t="s">
        <v>579</v>
      </c>
      <c r="C467">
        <v>12036</v>
      </c>
      <c r="D467" t="str">
        <f>VLOOKUP(Tabel5[[#This Row],[Klubnavn]],Tabel6[],1,FALSE)</f>
        <v>Kliken</v>
      </c>
    </row>
    <row r="468" spans="1:4" x14ac:dyDescent="0.25">
      <c r="A468" t="s">
        <v>423</v>
      </c>
      <c r="B468" t="s">
        <v>700</v>
      </c>
      <c r="C468">
        <v>12948</v>
      </c>
      <c r="D468" t="str">
        <f>VLOOKUP(Tabel5[[#This Row],[Klubnavn]],Tabel6[],1,FALSE)</f>
        <v>Kliken</v>
      </c>
    </row>
    <row r="469" spans="1:4" x14ac:dyDescent="0.25">
      <c r="A469" t="s">
        <v>423</v>
      </c>
      <c r="B469" t="s">
        <v>633</v>
      </c>
      <c r="C469">
        <v>12168</v>
      </c>
      <c r="D469" t="str">
        <f>VLOOKUP(Tabel5[[#This Row],[Klubnavn]],Tabel6[],1,FALSE)</f>
        <v>Kliken</v>
      </c>
    </row>
    <row r="470" spans="1:4" x14ac:dyDescent="0.25">
      <c r="A470" t="s">
        <v>423</v>
      </c>
      <c r="B470" t="s">
        <v>1173</v>
      </c>
      <c r="C470">
        <v>12739</v>
      </c>
      <c r="D470" t="str">
        <f>VLOOKUP(Tabel5[[#This Row],[Klubnavn]],Tabel6[],1,FALSE)</f>
        <v>Kliken</v>
      </c>
    </row>
    <row r="471" spans="1:4" x14ac:dyDescent="0.25">
      <c r="A471" t="s">
        <v>423</v>
      </c>
      <c r="B471" t="s">
        <v>755</v>
      </c>
      <c r="C471">
        <v>13057</v>
      </c>
      <c r="D471" t="str">
        <f>VLOOKUP(Tabel5[[#This Row],[Klubnavn]],Tabel6[],1,FALSE)</f>
        <v>Kliken</v>
      </c>
    </row>
    <row r="472" spans="1:4" x14ac:dyDescent="0.25">
      <c r="A472" t="s">
        <v>423</v>
      </c>
      <c r="B472" t="s">
        <v>1174</v>
      </c>
      <c r="C472">
        <v>12303</v>
      </c>
      <c r="D472" t="str">
        <f>VLOOKUP(Tabel5[[#This Row],[Klubnavn]],Tabel6[],1,FALSE)</f>
        <v>Kliken</v>
      </c>
    </row>
    <row r="473" spans="1:4" x14ac:dyDescent="0.25">
      <c r="A473" t="s">
        <v>423</v>
      </c>
      <c r="B473" t="s">
        <v>326</v>
      </c>
      <c r="C473">
        <v>12039</v>
      </c>
      <c r="D473" t="str">
        <f>VLOOKUP(Tabel5[[#This Row],[Klubnavn]],Tabel6[],1,FALSE)</f>
        <v>Kliken</v>
      </c>
    </row>
    <row r="474" spans="1:4" x14ac:dyDescent="0.25">
      <c r="A474" t="s">
        <v>423</v>
      </c>
      <c r="B474" t="s">
        <v>1178</v>
      </c>
      <c r="C474">
        <v>12736</v>
      </c>
      <c r="D474" t="str">
        <f>VLOOKUP(Tabel5[[#This Row],[Klubnavn]],Tabel6[],1,FALSE)</f>
        <v>Kliken</v>
      </c>
    </row>
    <row r="475" spans="1:4" x14ac:dyDescent="0.25">
      <c r="A475" t="s">
        <v>423</v>
      </c>
      <c r="B475" t="s">
        <v>585</v>
      </c>
      <c r="C475">
        <v>12918</v>
      </c>
      <c r="D475" t="str">
        <f>VLOOKUP(Tabel5[[#This Row],[Klubnavn]],Tabel6[],1,FALSE)</f>
        <v>Kliken</v>
      </c>
    </row>
    <row r="476" spans="1:4" x14ac:dyDescent="0.25">
      <c r="A476" t="s">
        <v>423</v>
      </c>
      <c r="B476" t="s">
        <v>634</v>
      </c>
      <c r="C476">
        <v>13156</v>
      </c>
      <c r="D476" t="str">
        <f>VLOOKUP(Tabel5[[#This Row],[Klubnavn]],Tabel6[],1,FALSE)</f>
        <v>Kliken</v>
      </c>
    </row>
    <row r="477" spans="1:4" x14ac:dyDescent="0.25">
      <c r="A477" t="s">
        <v>423</v>
      </c>
      <c r="B477" t="s">
        <v>1183</v>
      </c>
      <c r="C477">
        <v>12590</v>
      </c>
      <c r="D477" t="str">
        <f>VLOOKUP(Tabel5[[#This Row],[Klubnavn]],Tabel6[],1,FALSE)</f>
        <v>Kliken</v>
      </c>
    </row>
    <row r="478" spans="1:4" x14ac:dyDescent="0.25">
      <c r="A478" t="s">
        <v>40</v>
      </c>
      <c r="B478" t="s">
        <v>598</v>
      </c>
      <c r="C478">
        <v>12078</v>
      </c>
      <c r="D478" t="str">
        <f>VLOOKUP(Tabel5[[#This Row],[Klubnavn]],Tabel6[],1,FALSE)</f>
        <v>Korsør</v>
      </c>
    </row>
    <row r="479" spans="1:4" x14ac:dyDescent="0.25">
      <c r="A479" t="s">
        <v>40</v>
      </c>
      <c r="B479" t="s">
        <v>599</v>
      </c>
      <c r="C479">
        <v>13061</v>
      </c>
      <c r="D479" t="str">
        <f>VLOOKUP(Tabel5[[#This Row],[Klubnavn]],Tabel6[],1,FALSE)</f>
        <v>Korsør</v>
      </c>
    </row>
    <row r="480" spans="1:4" x14ac:dyDescent="0.25">
      <c r="A480" t="s">
        <v>40</v>
      </c>
      <c r="B480" t="s">
        <v>600</v>
      </c>
      <c r="C480">
        <v>11175</v>
      </c>
      <c r="D480" t="str">
        <f>VLOOKUP(Tabel5[[#This Row],[Klubnavn]],Tabel6[],1,FALSE)</f>
        <v>Korsør</v>
      </c>
    </row>
    <row r="481" spans="1:4" x14ac:dyDescent="0.25">
      <c r="A481" t="s">
        <v>40</v>
      </c>
      <c r="B481" t="s">
        <v>1030</v>
      </c>
      <c r="C481">
        <v>13541</v>
      </c>
      <c r="D481" t="str">
        <f>VLOOKUP(Tabel5[[#This Row],[Klubnavn]],Tabel6[],1,FALSE)</f>
        <v>Korsør</v>
      </c>
    </row>
    <row r="482" spans="1:4" x14ac:dyDescent="0.25">
      <c r="A482" t="s">
        <v>40</v>
      </c>
      <c r="B482" t="s">
        <v>981</v>
      </c>
      <c r="C482">
        <v>13489</v>
      </c>
      <c r="D482" t="str">
        <f>VLOOKUP(Tabel5[[#This Row],[Klubnavn]],Tabel6[],1,FALSE)</f>
        <v>Korsør</v>
      </c>
    </row>
    <row r="483" spans="1:4" x14ac:dyDescent="0.25">
      <c r="A483" t="s">
        <v>40</v>
      </c>
      <c r="B483" t="s">
        <v>982</v>
      </c>
      <c r="C483">
        <v>13490</v>
      </c>
      <c r="D483" t="str">
        <f>VLOOKUP(Tabel5[[#This Row],[Klubnavn]],Tabel6[],1,FALSE)</f>
        <v>Korsør</v>
      </c>
    </row>
    <row r="484" spans="1:4" x14ac:dyDescent="0.25">
      <c r="A484" t="s">
        <v>40</v>
      </c>
      <c r="B484" t="s">
        <v>983</v>
      </c>
      <c r="C484">
        <v>13487</v>
      </c>
      <c r="D484" t="str">
        <f>VLOOKUP(Tabel5[[#This Row],[Klubnavn]],Tabel6[],1,FALSE)</f>
        <v>Korsør</v>
      </c>
    </row>
    <row r="485" spans="1:4" x14ac:dyDescent="0.25">
      <c r="A485" t="s">
        <v>40</v>
      </c>
      <c r="B485" t="s">
        <v>601</v>
      </c>
      <c r="C485">
        <v>11846</v>
      </c>
      <c r="D485" t="str">
        <f>VLOOKUP(Tabel5[[#This Row],[Klubnavn]],Tabel6[],1,FALSE)</f>
        <v>Korsør</v>
      </c>
    </row>
    <row r="486" spans="1:4" x14ac:dyDescent="0.25">
      <c r="A486" t="s">
        <v>40</v>
      </c>
      <c r="B486" t="s">
        <v>602</v>
      </c>
      <c r="C486">
        <v>10828</v>
      </c>
      <c r="D486" t="str">
        <f>VLOOKUP(Tabel5[[#This Row],[Klubnavn]],Tabel6[],1,FALSE)</f>
        <v>Korsør</v>
      </c>
    </row>
    <row r="487" spans="1:4" x14ac:dyDescent="0.25">
      <c r="A487" t="s">
        <v>40</v>
      </c>
      <c r="B487" t="s">
        <v>603</v>
      </c>
      <c r="C487">
        <v>10807</v>
      </c>
      <c r="D487" t="str">
        <f>VLOOKUP(Tabel5[[#This Row],[Klubnavn]],Tabel6[],1,FALSE)</f>
        <v>Korsør</v>
      </c>
    </row>
    <row r="488" spans="1:4" x14ac:dyDescent="0.25">
      <c r="A488" t="s">
        <v>40</v>
      </c>
      <c r="B488" t="s">
        <v>214</v>
      </c>
      <c r="C488">
        <v>11750</v>
      </c>
      <c r="D488" t="str">
        <f>VLOOKUP(Tabel5[[#This Row],[Klubnavn]],Tabel6[],1,FALSE)</f>
        <v>Korsør</v>
      </c>
    </row>
    <row r="489" spans="1:4" x14ac:dyDescent="0.25">
      <c r="A489" t="s">
        <v>40</v>
      </c>
      <c r="B489" t="s">
        <v>604</v>
      </c>
      <c r="C489">
        <v>12079</v>
      </c>
      <c r="D489" t="str">
        <f>VLOOKUP(Tabel5[[#This Row],[Klubnavn]],Tabel6[],1,FALSE)</f>
        <v>Korsør</v>
      </c>
    </row>
    <row r="490" spans="1:4" x14ac:dyDescent="0.25">
      <c r="A490" t="s">
        <v>40</v>
      </c>
      <c r="B490" t="s">
        <v>605</v>
      </c>
      <c r="C490">
        <v>11393</v>
      </c>
      <c r="D490" t="str">
        <f>VLOOKUP(Tabel5[[#This Row],[Klubnavn]],Tabel6[],1,FALSE)</f>
        <v>Korsør</v>
      </c>
    </row>
    <row r="491" spans="1:4" x14ac:dyDescent="0.25">
      <c r="A491" t="s">
        <v>40</v>
      </c>
      <c r="B491" t="s">
        <v>606</v>
      </c>
      <c r="C491">
        <v>11133</v>
      </c>
      <c r="D491" t="str">
        <f>VLOOKUP(Tabel5[[#This Row],[Klubnavn]],Tabel6[],1,FALSE)</f>
        <v>Korsør</v>
      </c>
    </row>
    <row r="492" spans="1:4" x14ac:dyDescent="0.25">
      <c r="A492" t="s">
        <v>40</v>
      </c>
      <c r="B492" t="s">
        <v>607</v>
      </c>
      <c r="C492">
        <v>11845</v>
      </c>
      <c r="D492" t="str">
        <f>VLOOKUP(Tabel5[[#This Row],[Klubnavn]],Tabel6[],1,FALSE)</f>
        <v>Korsør</v>
      </c>
    </row>
    <row r="493" spans="1:4" x14ac:dyDescent="0.25">
      <c r="A493" t="s">
        <v>40</v>
      </c>
      <c r="B493" t="s">
        <v>608</v>
      </c>
      <c r="C493">
        <v>10753</v>
      </c>
      <c r="D493" t="str">
        <f>VLOOKUP(Tabel5[[#This Row],[Klubnavn]],Tabel6[],1,FALSE)</f>
        <v>Korsør</v>
      </c>
    </row>
    <row r="494" spans="1:4" x14ac:dyDescent="0.25">
      <c r="A494" t="s">
        <v>40</v>
      </c>
      <c r="B494" t="s">
        <v>609</v>
      </c>
      <c r="C494">
        <v>11088</v>
      </c>
      <c r="D494" t="str">
        <f>VLOOKUP(Tabel5[[#This Row],[Klubnavn]],Tabel6[],1,FALSE)</f>
        <v>Korsør</v>
      </c>
    </row>
    <row r="495" spans="1:4" x14ac:dyDescent="0.25">
      <c r="A495" t="s">
        <v>40</v>
      </c>
      <c r="B495" t="s">
        <v>610</v>
      </c>
      <c r="C495">
        <v>10723</v>
      </c>
      <c r="D495" t="str">
        <f>VLOOKUP(Tabel5[[#This Row],[Klubnavn]],Tabel6[],1,FALSE)</f>
        <v>Korsør</v>
      </c>
    </row>
    <row r="496" spans="1:4" x14ac:dyDescent="0.25">
      <c r="A496" t="s">
        <v>40</v>
      </c>
      <c r="B496" t="s">
        <v>1040</v>
      </c>
      <c r="C496">
        <v>13542</v>
      </c>
      <c r="D496" t="str">
        <f>VLOOKUP(Tabel5[[#This Row],[Klubnavn]],Tabel6[],1,FALSE)</f>
        <v>Korsør</v>
      </c>
    </row>
    <row r="497" spans="1:4" x14ac:dyDescent="0.25">
      <c r="A497" t="s">
        <v>40</v>
      </c>
      <c r="B497" t="s">
        <v>611</v>
      </c>
      <c r="C497">
        <v>10829</v>
      </c>
      <c r="D497" t="str">
        <f>VLOOKUP(Tabel5[[#This Row],[Klubnavn]],Tabel6[],1,FALSE)</f>
        <v>Korsør</v>
      </c>
    </row>
    <row r="498" spans="1:4" x14ac:dyDescent="0.25">
      <c r="A498" t="s">
        <v>40</v>
      </c>
      <c r="B498" t="s">
        <v>612</v>
      </c>
      <c r="C498">
        <v>10687</v>
      </c>
      <c r="D498" t="str">
        <f>VLOOKUP(Tabel5[[#This Row],[Klubnavn]],Tabel6[],1,FALSE)</f>
        <v>Korsør</v>
      </c>
    </row>
    <row r="499" spans="1:4" x14ac:dyDescent="0.25">
      <c r="A499" t="s">
        <v>40</v>
      </c>
      <c r="B499" t="s">
        <v>984</v>
      </c>
      <c r="C499">
        <v>13488</v>
      </c>
      <c r="D499" t="str">
        <f>VLOOKUP(Tabel5[[#This Row],[Klubnavn]],Tabel6[],1,FALSE)</f>
        <v>Korsør</v>
      </c>
    </row>
    <row r="500" spans="1:4" x14ac:dyDescent="0.25">
      <c r="A500" t="s">
        <v>40</v>
      </c>
      <c r="B500" t="s">
        <v>985</v>
      </c>
      <c r="C500">
        <v>13493</v>
      </c>
      <c r="D500" t="str">
        <f>VLOOKUP(Tabel5[[#This Row],[Klubnavn]],Tabel6[],1,FALSE)</f>
        <v>Korsør</v>
      </c>
    </row>
    <row r="501" spans="1:4" x14ac:dyDescent="0.25">
      <c r="A501" t="s">
        <v>40</v>
      </c>
      <c r="B501" t="s">
        <v>986</v>
      </c>
      <c r="C501">
        <v>13492</v>
      </c>
      <c r="D501" t="str">
        <f>VLOOKUP(Tabel5[[#This Row],[Klubnavn]],Tabel6[],1,FALSE)</f>
        <v>Korsør</v>
      </c>
    </row>
    <row r="502" spans="1:4" x14ac:dyDescent="0.25">
      <c r="A502" t="s">
        <v>40</v>
      </c>
      <c r="B502" t="s">
        <v>951</v>
      </c>
      <c r="C502">
        <v>11791</v>
      </c>
      <c r="D502" t="str">
        <f>VLOOKUP(Tabel5[[#This Row],[Klubnavn]],Tabel6[],1,FALSE)</f>
        <v>Korsør</v>
      </c>
    </row>
    <row r="503" spans="1:4" x14ac:dyDescent="0.25">
      <c r="A503" t="s">
        <v>40</v>
      </c>
      <c r="B503" t="s">
        <v>953</v>
      </c>
      <c r="C503">
        <v>11792</v>
      </c>
      <c r="D503" t="str">
        <f>VLOOKUP(Tabel5[[#This Row],[Klubnavn]],Tabel6[],1,FALSE)</f>
        <v>Korsør</v>
      </c>
    </row>
    <row r="504" spans="1:4" x14ac:dyDescent="0.25">
      <c r="A504" t="s">
        <v>40</v>
      </c>
      <c r="B504" t="s">
        <v>613</v>
      </c>
      <c r="C504">
        <v>10658</v>
      </c>
      <c r="D504" t="str">
        <f>VLOOKUP(Tabel5[[#This Row],[Klubnavn]],Tabel6[],1,FALSE)</f>
        <v>Korsør</v>
      </c>
    </row>
    <row r="505" spans="1:4" x14ac:dyDescent="0.25">
      <c r="A505" t="s">
        <v>478</v>
      </c>
      <c r="B505" t="s">
        <v>1067</v>
      </c>
      <c r="C505">
        <v>13343</v>
      </c>
      <c r="D505" t="str">
        <f>VLOOKUP(Tabel5[[#This Row],[Klubnavn]],Tabel6[],1,FALSE)</f>
        <v>Læborg Petanque</v>
      </c>
    </row>
    <row r="506" spans="1:4" x14ac:dyDescent="0.25">
      <c r="A506" t="s">
        <v>478</v>
      </c>
      <c r="B506" t="s">
        <v>1069</v>
      </c>
      <c r="C506">
        <v>11983</v>
      </c>
      <c r="D506" t="str">
        <f>VLOOKUP(Tabel5[[#This Row],[Klubnavn]],Tabel6[],1,FALSE)</f>
        <v>Læborg Petanque</v>
      </c>
    </row>
    <row r="507" spans="1:4" x14ac:dyDescent="0.25">
      <c r="A507" t="s">
        <v>478</v>
      </c>
      <c r="B507" t="s">
        <v>1070</v>
      </c>
      <c r="C507">
        <v>12422</v>
      </c>
      <c r="D507" t="str">
        <f>VLOOKUP(Tabel5[[#This Row],[Klubnavn]],Tabel6[],1,FALSE)</f>
        <v>Læborg Petanque</v>
      </c>
    </row>
    <row r="508" spans="1:4" x14ac:dyDescent="0.25">
      <c r="A508" t="s">
        <v>478</v>
      </c>
      <c r="B508" t="s">
        <v>480</v>
      </c>
      <c r="C508">
        <v>11891</v>
      </c>
      <c r="D508" t="str">
        <f>VLOOKUP(Tabel5[[#This Row],[Klubnavn]],Tabel6[],1,FALSE)</f>
        <v>Læborg Petanque</v>
      </c>
    </row>
    <row r="509" spans="1:4" x14ac:dyDescent="0.25">
      <c r="A509" t="s">
        <v>478</v>
      </c>
      <c r="B509" t="s">
        <v>837</v>
      </c>
      <c r="C509">
        <v>12194</v>
      </c>
      <c r="D509" t="str">
        <f>VLOOKUP(Tabel5[[#This Row],[Klubnavn]],Tabel6[],1,FALSE)</f>
        <v>Læborg Petanque</v>
      </c>
    </row>
    <row r="510" spans="1:4" x14ac:dyDescent="0.25">
      <c r="A510" t="s">
        <v>478</v>
      </c>
      <c r="B510" t="s">
        <v>482</v>
      </c>
      <c r="C510">
        <v>12111</v>
      </c>
      <c r="D510" t="str">
        <f>VLOOKUP(Tabel5[[#This Row],[Klubnavn]],Tabel6[],1,FALSE)</f>
        <v>Læborg Petanque</v>
      </c>
    </row>
    <row r="511" spans="1:4" x14ac:dyDescent="0.25">
      <c r="A511" t="s">
        <v>478</v>
      </c>
      <c r="B511" t="s">
        <v>486</v>
      </c>
      <c r="C511">
        <v>12915</v>
      </c>
      <c r="D511" t="str">
        <f>VLOOKUP(Tabel5[[#This Row],[Klubnavn]],Tabel6[],1,FALSE)</f>
        <v>Læborg Petanque</v>
      </c>
    </row>
    <row r="512" spans="1:4" x14ac:dyDescent="0.25">
      <c r="A512" t="s">
        <v>478</v>
      </c>
      <c r="B512" t="s">
        <v>1080</v>
      </c>
      <c r="C512">
        <v>12193</v>
      </c>
      <c r="D512" t="str">
        <f>VLOOKUP(Tabel5[[#This Row],[Klubnavn]],Tabel6[],1,FALSE)</f>
        <v>Læborg Petanque</v>
      </c>
    </row>
    <row r="513" spans="1:4" x14ac:dyDescent="0.25">
      <c r="A513" t="s">
        <v>478</v>
      </c>
      <c r="B513" t="s">
        <v>1086</v>
      </c>
      <c r="C513">
        <v>13344</v>
      </c>
      <c r="D513" t="str">
        <f>VLOOKUP(Tabel5[[#This Row],[Klubnavn]],Tabel6[],1,FALSE)</f>
        <v>Læborg Petanque</v>
      </c>
    </row>
    <row r="514" spans="1:4" x14ac:dyDescent="0.25">
      <c r="A514" t="s">
        <v>478</v>
      </c>
      <c r="B514" t="s">
        <v>1091</v>
      </c>
      <c r="C514">
        <v>12452</v>
      </c>
      <c r="D514" t="str">
        <f>VLOOKUP(Tabel5[[#This Row],[Klubnavn]],Tabel6[],1,FALSE)</f>
        <v>Læborg Petanque</v>
      </c>
    </row>
    <row r="515" spans="1:4" x14ac:dyDescent="0.25">
      <c r="A515" t="s">
        <v>478</v>
      </c>
      <c r="B515" t="s">
        <v>504</v>
      </c>
      <c r="C515">
        <v>12410</v>
      </c>
      <c r="D515" t="str">
        <f>VLOOKUP(Tabel5[[#This Row],[Klubnavn]],Tabel6[],1,FALSE)</f>
        <v>Læborg Petanque</v>
      </c>
    </row>
    <row r="516" spans="1:4" x14ac:dyDescent="0.25">
      <c r="A516" t="s">
        <v>478</v>
      </c>
      <c r="B516" t="s">
        <v>505</v>
      </c>
      <c r="C516">
        <v>11978</v>
      </c>
      <c r="D516" t="str">
        <f>VLOOKUP(Tabel5[[#This Row],[Klubnavn]],Tabel6[],1,FALSE)</f>
        <v>Læborg Petanque</v>
      </c>
    </row>
    <row r="517" spans="1:4" x14ac:dyDescent="0.25">
      <c r="A517" t="s">
        <v>478</v>
      </c>
      <c r="B517" t="s">
        <v>1097</v>
      </c>
      <c r="C517">
        <v>13533</v>
      </c>
      <c r="D517" t="str">
        <f>VLOOKUP(Tabel5[[#This Row],[Klubnavn]],Tabel6[],1,FALSE)</f>
        <v>Læborg Petanque</v>
      </c>
    </row>
    <row r="518" spans="1:4" x14ac:dyDescent="0.25">
      <c r="A518" t="s">
        <v>478</v>
      </c>
      <c r="B518" t="s">
        <v>509</v>
      </c>
      <c r="C518">
        <v>11892</v>
      </c>
      <c r="D518" t="str">
        <f>VLOOKUP(Tabel5[[#This Row],[Klubnavn]],Tabel6[],1,FALSE)</f>
        <v>Læborg Petanque</v>
      </c>
    </row>
    <row r="519" spans="1:4" x14ac:dyDescent="0.25">
      <c r="A519" t="s">
        <v>478</v>
      </c>
      <c r="B519" t="s">
        <v>519</v>
      </c>
      <c r="C519">
        <v>12411</v>
      </c>
      <c r="D519" t="str">
        <f>VLOOKUP(Tabel5[[#This Row],[Klubnavn]],Tabel6[],1,FALSE)</f>
        <v>Læborg Petanque</v>
      </c>
    </row>
    <row r="520" spans="1:4" x14ac:dyDescent="0.25">
      <c r="A520" t="s">
        <v>478</v>
      </c>
      <c r="B520" t="s">
        <v>647</v>
      </c>
      <c r="C520">
        <v>13176</v>
      </c>
      <c r="D520" t="str">
        <f>VLOOKUP(Tabel5[[#This Row],[Klubnavn]],Tabel6[],1,FALSE)</f>
        <v>Læborg Petanque</v>
      </c>
    </row>
    <row r="521" spans="1:4" x14ac:dyDescent="0.25">
      <c r="A521" t="s">
        <v>478</v>
      </c>
      <c r="B521" t="s">
        <v>526</v>
      </c>
      <c r="C521">
        <v>11893</v>
      </c>
      <c r="D521" t="str">
        <f>VLOOKUP(Tabel5[[#This Row],[Klubnavn]],Tabel6[],1,FALSE)</f>
        <v>Læborg Petanque</v>
      </c>
    </row>
    <row r="522" spans="1:4" x14ac:dyDescent="0.25">
      <c r="A522" t="s">
        <v>478</v>
      </c>
      <c r="B522" t="s">
        <v>1001</v>
      </c>
      <c r="C522">
        <v>12321</v>
      </c>
      <c r="D522" t="str">
        <f>VLOOKUP(Tabel5[[#This Row],[Klubnavn]],Tabel6[],1,FALSE)</f>
        <v>Læborg Petanque</v>
      </c>
    </row>
    <row r="523" spans="1:4" x14ac:dyDescent="0.25">
      <c r="A523" t="s">
        <v>478</v>
      </c>
      <c r="B523" t="s">
        <v>1002</v>
      </c>
      <c r="C523">
        <v>12236</v>
      </c>
      <c r="D523" t="str">
        <f>VLOOKUP(Tabel5[[#This Row],[Klubnavn]],Tabel6[],1,FALSE)</f>
        <v>Læborg Petanque</v>
      </c>
    </row>
    <row r="524" spans="1:4" x14ac:dyDescent="0.25">
      <c r="A524" t="s">
        <v>478</v>
      </c>
      <c r="B524" t="s">
        <v>244</v>
      </c>
      <c r="C524">
        <v>11752</v>
      </c>
      <c r="D524" t="str">
        <f>VLOOKUP(Tabel5[[#This Row],[Klubnavn]],Tabel6[],1,FALSE)</f>
        <v>Læborg Petanque</v>
      </c>
    </row>
    <row r="525" spans="1:4" x14ac:dyDescent="0.25">
      <c r="A525" t="s">
        <v>478</v>
      </c>
      <c r="B525" t="s">
        <v>1118</v>
      </c>
      <c r="C525">
        <v>12423</v>
      </c>
      <c r="D525" t="str">
        <f>VLOOKUP(Tabel5[[#This Row],[Klubnavn]],Tabel6[],1,FALSE)</f>
        <v>Læborg Petanque</v>
      </c>
    </row>
    <row r="526" spans="1:4" x14ac:dyDescent="0.25">
      <c r="A526" t="s">
        <v>478</v>
      </c>
      <c r="B526" t="s">
        <v>533</v>
      </c>
      <c r="C526">
        <v>12834</v>
      </c>
      <c r="D526" t="str">
        <f>VLOOKUP(Tabel5[[#This Row],[Klubnavn]],Tabel6[],1,FALSE)</f>
        <v>Læborg Petanque</v>
      </c>
    </row>
    <row r="527" spans="1:4" x14ac:dyDescent="0.25">
      <c r="A527" t="s">
        <v>478</v>
      </c>
      <c r="B527" t="s">
        <v>654</v>
      </c>
      <c r="C527">
        <v>13178</v>
      </c>
      <c r="D527" t="str">
        <f>VLOOKUP(Tabel5[[#This Row],[Klubnavn]],Tabel6[],1,FALSE)</f>
        <v>Læborg Petanque</v>
      </c>
    </row>
    <row r="528" spans="1:4" x14ac:dyDescent="0.25">
      <c r="A528" t="s">
        <v>478</v>
      </c>
      <c r="B528" t="s">
        <v>1119</v>
      </c>
      <c r="C528">
        <v>12320</v>
      </c>
      <c r="D528" t="str">
        <f>VLOOKUP(Tabel5[[#This Row],[Klubnavn]],Tabel6[],1,FALSE)</f>
        <v>Læborg Petanque</v>
      </c>
    </row>
    <row r="529" spans="1:4" x14ac:dyDescent="0.25">
      <c r="A529" t="s">
        <v>478</v>
      </c>
      <c r="B529" t="s">
        <v>1125</v>
      </c>
      <c r="C529">
        <v>13205</v>
      </c>
      <c r="D529" t="str">
        <f>VLOOKUP(Tabel5[[#This Row],[Klubnavn]],Tabel6[],1,FALSE)</f>
        <v>Læborg Petanque</v>
      </c>
    </row>
    <row r="530" spans="1:4" x14ac:dyDescent="0.25">
      <c r="A530" t="s">
        <v>478</v>
      </c>
      <c r="B530" t="s">
        <v>543</v>
      </c>
      <c r="C530">
        <v>11988</v>
      </c>
      <c r="D530" t="str">
        <f>VLOOKUP(Tabel5[[#This Row],[Klubnavn]],Tabel6[],1,FALSE)</f>
        <v>Læborg Petanque</v>
      </c>
    </row>
    <row r="531" spans="1:4" x14ac:dyDescent="0.25">
      <c r="A531" t="s">
        <v>478</v>
      </c>
      <c r="B531" t="s">
        <v>1128</v>
      </c>
      <c r="C531">
        <v>12115</v>
      </c>
      <c r="D531" t="str">
        <f>VLOOKUP(Tabel5[[#This Row],[Klubnavn]],Tabel6[],1,FALSE)</f>
        <v>Læborg Petanque</v>
      </c>
    </row>
    <row r="532" spans="1:4" x14ac:dyDescent="0.25">
      <c r="A532" t="s">
        <v>478</v>
      </c>
      <c r="B532" t="s">
        <v>545</v>
      </c>
      <c r="C532">
        <v>12181</v>
      </c>
      <c r="D532" t="str">
        <f>VLOOKUP(Tabel5[[#This Row],[Klubnavn]],Tabel6[],1,FALSE)</f>
        <v>Læborg Petanque</v>
      </c>
    </row>
    <row r="533" spans="1:4" x14ac:dyDescent="0.25">
      <c r="A533" t="s">
        <v>478</v>
      </c>
      <c r="B533" t="s">
        <v>546</v>
      </c>
      <c r="C533">
        <v>12214</v>
      </c>
      <c r="D533" t="str">
        <f>VLOOKUP(Tabel5[[#This Row],[Klubnavn]],Tabel6[],1,FALSE)</f>
        <v>Læborg Petanque</v>
      </c>
    </row>
    <row r="534" spans="1:4" x14ac:dyDescent="0.25">
      <c r="A534" t="s">
        <v>478</v>
      </c>
      <c r="B534" t="s">
        <v>548</v>
      </c>
      <c r="C534">
        <v>12016</v>
      </c>
      <c r="D534" t="str">
        <f>VLOOKUP(Tabel5[[#This Row],[Klubnavn]],Tabel6[],1,FALSE)</f>
        <v>Læborg Petanque</v>
      </c>
    </row>
    <row r="535" spans="1:4" x14ac:dyDescent="0.25">
      <c r="A535" t="s">
        <v>478</v>
      </c>
      <c r="B535" t="s">
        <v>550</v>
      </c>
      <c r="C535">
        <v>11982</v>
      </c>
      <c r="D535" t="str">
        <f>VLOOKUP(Tabel5[[#This Row],[Klubnavn]],Tabel6[],1,FALSE)</f>
        <v>Læborg Petanque</v>
      </c>
    </row>
    <row r="536" spans="1:4" x14ac:dyDescent="0.25">
      <c r="A536" t="s">
        <v>478</v>
      </c>
      <c r="B536" t="s">
        <v>663</v>
      </c>
      <c r="C536">
        <v>12319</v>
      </c>
      <c r="D536" t="str">
        <f>VLOOKUP(Tabel5[[#This Row],[Klubnavn]],Tabel6[],1,FALSE)</f>
        <v>Læborg Petanque</v>
      </c>
    </row>
    <row r="537" spans="1:4" x14ac:dyDescent="0.25">
      <c r="A537" t="s">
        <v>478</v>
      </c>
      <c r="B537" t="s">
        <v>1142</v>
      </c>
      <c r="C537">
        <v>13513</v>
      </c>
      <c r="D537" t="str">
        <f>VLOOKUP(Tabel5[[#This Row],[Klubnavn]],Tabel6[],1,FALSE)</f>
        <v>Læborg Petanque</v>
      </c>
    </row>
    <row r="538" spans="1:4" x14ac:dyDescent="0.25">
      <c r="A538" t="s">
        <v>478</v>
      </c>
      <c r="B538" t="s">
        <v>558</v>
      </c>
      <c r="C538">
        <v>13053</v>
      </c>
      <c r="D538" t="str">
        <f>VLOOKUP(Tabel5[[#This Row],[Klubnavn]],Tabel6[],1,FALSE)</f>
        <v>Læborg Petanque</v>
      </c>
    </row>
    <row r="539" spans="1:4" x14ac:dyDescent="0.25">
      <c r="A539" t="s">
        <v>478</v>
      </c>
      <c r="B539" t="s">
        <v>559</v>
      </c>
      <c r="C539">
        <v>12580</v>
      </c>
      <c r="D539" t="str">
        <f>VLOOKUP(Tabel5[[#This Row],[Klubnavn]],Tabel6[],1,FALSE)</f>
        <v>Læborg Petanque</v>
      </c>
    </row>
    <row r="540" spans="1:4" x14ac:dyDescent="0.25">
      <c r="A540" t="s">
        <v>478</v>
      </c>
      <c r="B540" t="s">
        <v>561</v>
      </c>
      <c r="C540">
        <v>12017</v>
      </c>
      <c r="D540" t="str">
        <f>VLOOKUP(Tabel5[[#This Row],[Klubnavn]],Tabel6[],1,FALSE)</f>
        <v>Læborg Petanque</v>
      </c>
    </row>
    <row r="541" spans="1:4" x14ac:dyDescent="0.25">
      <c r="A541" t="s">
        <v>478</v>
      </c>
      <c r="B541" t="s">
        <v>1154</v>
      </c>
      <c r="C541">
        <v>13212</v>
      </c>
      <c r="D541" t="str">
        <f>VLOOKUP(Tabel5[[#This Row],[Klubnavn]],Tabel6[],1,FALSE)</f>
        <v>Læborg Petanque</v>
      </c>
    </row>
    <row r="542" spans="1:4" x14ac:dyDescent="0.25">
      <c r="A542" t="s">
        <v>478</v>
      </c>
      <c r="B542" t="s">
        <v>381</v>
      </c>
      <c r="C542">
        <v>11889</v>
      </c>
      <c r="D542" t="str">
        <f>VLOOKUP(Tabel5[[#This Row],[Klubnavn]],Tabel6[],1,FALSE)</f>
        <v>Læborg Petanque</v>
      </c>
    </row>
    <row r="543" spans="1:4" x14ac:dyDescent="0.25">
      <c r="A543" t="s">
        <v>478</v>
      </c>
      <c r="B543" t="s">
        <v>569</v>
      </c>
      <c r="C543">
        <v>11987</v>
      </c>
      <c r="D543" t="str">
        <f>VLOOKUP(Tabel5[[#This Row],[Klubnavn]],Tabel6[],1,FALSE)</f>
        <v>Læborg Petanque</v>
      </c>
    </row>
    <row r="544" spans="1:4" x14ac:dyDescent="0.25">
      <c r="A544" t="s">
        <v>478</v>
      </c>
      <c r="B544" t="s">
        <v>1162</v>
      </c>
      <c r="C544">
        <v>12426</v>
      </c>
      <c r="D544" t="str">
        <f>VLOOKUP(Tabel5[[#This Row],[Klubnavn]],Tabel6[],1,FALSE)</f>
        <v>Læborg Petanque</v>
      </c>
    </row>
    <row r="545" spans="1:4" x14ac:dyDescent="0.25">
      <c r="A545" t="s">
        <v>478</v>
      </c>
      <c r="B545" t="s">
        <v>1170</v>
      </c>
      <c r="C545">
        <v>12432</v>
      </c>
      <c r="D545" t="str">
        <f>VLOOKUP(Tabel5[[#This Row],[Klubnavn]],Tabel6[],1,FALSE)</f>
        <v>Læborg Petanque</v>
      </c>
    </row>
    <row r="546" spans="1:4" x14ac:dyDescent="0.25">
      <c r="A546" t="s">
        <v>478</v>
      </c>
      <c r="B546" t="s">
        <v>580</v>
      </c>
      <c r="C546">
        <v>11890</v>
      </c>
      <c r="D546" t="str">
        <f>VLOOKUP(Tabel5[[#This Row],[Klubnavn]],Tabel6[],1,FALSE)</f>
        <v>Læborg Petanque</v>
      </c>
    </row>
    <row r="547" spans="1:4" x14ac:dyDescent="0.25">
      <c r="A547" t="s">
        <v>478</v>
      </c>
      <c r="B547" t="s">
        <v>671</v>
      </c>
      <c r="C547">
        <v>13177</v>
      </c>
      <c r="D547" t="str">
        <f>VLOOKUP(Tabel5[[#This Row],[Klubnavn]],Tabel6[],1,FALSE)</f>
        <v>Læborg Petanque</v>
      </c>
    </row>
    <row r="548" spans="1:4" x14ac:dyDescent="0.25">
      <c r="A548" t="s">
        <v>478</v>
      </c>
      <c r="B548" t="s">
        <v>582</v>
      </c>
      <c r="C548">
        <v>12018</v>
      </c>
      <c r="D548" t="str">
        <f>VLOOKUP(Tabel5[[#This Row],[Klubnavn]],Tabel6[],1,FALSE)</f>
        <v>Læborg Petanque</v>
      </c>
    </row>
    <row r="549" spans="1:4" x14ac:dyDescent="0.25">
      <c r="A549" t="s">
        <v>478</v>
      </c>
      <c r="B549" t="s">
        <v>1179</v>
      </c>
      <c r="C549">
        <v>13548</v>
      </c>
      <c r="D549" t="str">
        <f>VLOOKUP(Tabel5[[#This Row],[Klubnavn]],Tabel6[],1,FALSE)</f>
        <v>Læborg Petanque</v>
      </c>
    </row>
    <row r="550" spans="1:4" x14ac:dyDescent="0.25">
      <c r="A550" t="s">
        <v>478</v>
      </c>
      <c r="B550" t="s">
        <v>584</v>
      </c>
      <c r="C550">
        <v>12889</v>
      </c>
      <c r="D550" t="str">
        <f>VLOOKUP(Tabel5[[#This Row],[Klubnavn]],Tabel6[],1,FALSE)</f>
        <v>Læborg Petanque</v>
      </c>
    </row>
    <row r="551" spans="1:4" x14ac:dyDescent="0.25">
      <c r="A551" t="s">
        <v>46</v>
      </c>
      <c r="B551" t="s">
        <v>823</v>
      </c>
      <c r="C551">
        <v>11794</v>
      </c>
      <c r="D551" t="str">
        <f>VLOOKUP(Tabel5[[#This Row],[Klubnavn]],Tabel6[],1,FALSE)</f>
        <v>Roskilde</v>
      </c>
    </row>
    <row r="552" spans="1:4" x14ac:dyDescent="0.25">
      <c r="A552" t="s">
        <v>46</v>
      </c>
      <c r="B552" t="s">
        <v>827</v>
      </c>
      <c r="C552">
        <v>11860</v>
      </c>
      <c r="D552" t="str">
        <f>VLOOKUP(Tabel5[[#This Row],[Klubnavn]],Tabel6[],1,FALSE)</f>
        <v>Roskilde</v>
      </c>
    </row>
    <row r="553" spans="1:4" x14ac:dyDescent="0.25">
      <c r="A553" t="s">
        <v>46</v>
      </c>
      <c r="B553" t="s">
        <v>832</v>
      </c>
      <c r="C553">
        <v>13360</v>
      </c>
      <c r="D553" t="str">
        <f>VLOOKUP(Tabel5[[#This Row],[Klubnavn]],Tabel6[],1,FALSE)</f>
        <v>Roskilde</v>
      </c>
    </row>
    <row r="554" spans="1:4" x14ac:dyDescent="0.25">
      <c r="A554" t="s">
        <v>46</v>
      </c>
      <c r="B554" t="s">
        <v>842</v>
      </c>
      <c r="C554">
        <v>10395</v>
      </c>
      <c r="D554" t="str">
        <f>VLOOKUP(Tabel5[[#This Row],[Klubnavn]],Tabel6[],1,FALSE)</f>
        <v>Roskilde</v>
      </c>
    </row>
    <row r="555" spans="1:4" x14ac:dyDescent="0.25">
      <c r="A555" t="s">
        <v>46</v>
      </c>
      <c r="B555" t="s">
        <v>1075</v>
      </c>
      <c r="C555">
        <v>12554</v>
      </c>
      <c r="D555" t="str">
        <f>VLOOKUP(Tabel5[[#This Row],[Klubnavn]],Tabel6[],1,FALSE)</f>
        <v>Roskilde</v>
      </c>
    </row>
    <row r="556" spans="1:4" x14ac:dyDescent="0.25">
      <c r="A556" t="s">
        <v>46</v>
      </c>
      <c r="B556" t="s">
        <v>1032</v>
      </c>
      <c r="C556">
        <v>10620</v>
      </c>
      <c r="D556" t="str">
        <f>VLOOKUP(Tabel5[[#This Row],[Klubnavn]],Tabel6[],1,FALSE)</f>
        <v>Roskilde</v>
      </c>
    </row>
    <row r="557" spans="1:4" x14ac:dyDescent="0.25">
      <c r="A557" t="s">
        <v>46</v>
      </c>
      <c r="B557" t="s">
        <v>863</v>
      </c>
      <c r="C557">
        <v>13160</v>
      </c>
      <c r="D557" t="str">
        <f>VLOOKUP(Tabel5[[#This Row],[Klubnavn]],Tabel6[],1,FALSE)</f>
        <v>Roskilde</v>
      </c>
    </row>
    <row r="558" spans="1:4" x14ac:dyDescent="0.25">
      <c r="A558" t="s">
        <v>46</v>
      </c>
      <c r="B558" t="s">
        <v>867</v>
      </c>
      <c r="C558">
        <v>10409</v>
      </c>
      <c r="D558" t="str">
        <f>VLOOKUP(Tabel5[[#This Row],[Klubnavn]],Tabel6[],1,FALSE)</f>
        <v>Roskilde</v>
      </c>
    </row>
    <row r="559" spans="1:4" x14ac:dyDescent="0.25">
      <c r="A559" t="s">
        <v>46</v>
      </c>
      <c r="B559" t="s">
        <v>1105</v>
      </c>
      <c r="C559">
        <v>12028</v>
      </c>
      <c r="D559" t="str">
        <f>VLOOKUP(Tabel5[[#This Row],[Klubnavn]],Tabel6[],1,FALSE)</f>
        <v>Roskilde</v>
      </c>
    </row>
    <row r="560" spans="1:4" x14ac:dyDescent="0.25">
      <c r="A560" t="s">
        <v>46</v>
      </c>
      <c r="B560" t="s">
        <v>902</v>
      </c>
      <c r="C560">
        <v>10282</v>
      </c>
      <c r="D560" t="str">
        <f>VLOOKUP(Tabel5[[#This Row],[Klubnavn]],Tabel6[],1,FALSE)</f>
        <v>Roskilde</v>
      </c>
    </row>
    <row r="561" spans="1:4" x14ac:dyDescent="0.25">
      <c r="A561" t="s">
        <v>46</v>
      </c>
      <c r="B561" t="s">
        <v>903</v>
      </c>
      <c r="C561">
        <v>13161</v>
      </c>
      <c r="D561" t="str">
        <f>VLOOKUP(Tabel5[[#This Row],[Klubnavn]],Tabel6[],1,FALSE)</f>
        <v>Roskilde</v>
      </c>
    </row>
    <row r="562" spans="1:4" x14ac:dyDescent="0.25">
      <c r="A562" t="s">
        <v>46</v>
      </c>
      <c r="B562" t="s">
        <v>904</v>
      </c>
      <c r="C562">
        <v>12444</v>
      </c>
      <c r="D562" t="str">
        <f>VLOOKUP(Tabel5[[#This Row],[Klubnavn]],Tabel6[],1,FALSE)</f>
        <v>Roskilde</v>
      </c>
    </row>
    <row r="563" spans="1:4" x14ac:dyDescent="0.25">
      <c r="A563" t="s">
        <v>46</v>
      </c>
      <c r="B563" t="s">
        <v>920</v>
      </c>
      <c r="C563">
        <v>10329</v>
      </c>
      <c r="D563" t="str">
        <f>VLOOKUP(Tabel5[[#This Row],[Klubnavn]],Tabel6[],1,FALSE)</f>
        <v>Roskilde</v>
      </c>
    </row>
    <row r="564" spans="1:4" x14ac:dyDescent="0.25">
      <c r="A564" t="s">
        <v>46</v>
      </c>
      <c r="B564" t="s">
        <v>923</v>
      </c>
      <c r="C564">
        <v>10281</v>
      </c>
      <c r="D564" t="str">
        <f>VLOOKUP(Tabel5[[#This Row],[Klubnavn]],Tabel6[],1,FALSE)</f>
        <v>Roskilde</v>
      </c>
    </row>
    <row r="565" spans="1:4" x14ac:dyDescent="0.25">
      <c r="A565" t="s">
        <v>46</v>
      </c>
      <c r="B565" t="s">
        <v>924</v>
      </c>
      <c r="C565">
        <v>12445</v>
      </c>
      <c r="D565" t="str">
        <f>VLOOKUP(Tabel5[[#This Row],[Klubnavn]],Tabel6[],1,FALSE)</f>
        <v>Roskilde</v>
      </c>
    </row>
    <row r="566" spans="1:4" x14ac:dyDescent="0.25">
      <c r="A566" t="s">
        <v>50</v>
      </c>
      <c r="B566" t="s">
        <v>164</v>
      </c>
      <c r="C566">
        <v>12526</v>
      </c>
      <c r="D566" t="str">
        <f>VLOOKUP(Tabel5[[#This Row],[Klubnavn]],Tabel6[],1,FALSE)</f>
        <v>Star Master's</v>
      </c>
    </row>
    <row r="567" spans="1:4" x14ac:dyDescent="0.25">
      <c r="A567" t="s">
        <v>50</v>
      </c>
      <c r="B567" t="s">
        <v>165</v>
      </c>
      <c r="C567">
        <v>10235</v>
      </c>
      <c r="D567" t="str">
        <f>VLOOKUP(Tabel5[[#This Row],[Klubnavn]],Tabel6[],1,FALSE)</f>
        <v>Star Master's</v>
      </c>
    </row>
    <row r="568" spans="1:4" x14ac:dyDescent="0.25">
      <c r="A568" t="s">
        <v>50</v>
      </c>
      <c r="B568" t="s">
        <v>166</v>
      </c>
      <c r="C568">
        <v>11875</v>
      </c>
      <c r="D568" t="str">
        <f>VLOOKUP(Tabel5[[#This Row],[Klubnavn]],Tabel6[],1,FALSE)</f>
        <v>Star Master's</v>
      </c>
    </row>
    <row r="569" spans="1:4" x14ac:dyDescent="0.25">
      <c r="A569" t="s">
        <v>50</v>
      </c>
      <c r="B569" t="s">
        <v>171</v>
      </c>
      <c r="C569">
        <v>12256</v>
      </c>
      <c r="D569" t="str">
        <f>VLOOKUP(Tabel5[[#This Row],[Klubnavn]],Tabel6[],1,FALSE)</f>
        <v>Star Master's</v>
      </c>
    </row>
    <row r="570" spans="1:4" x14ac:dyDescent="0.25">
      <c r="A570" t="s">
        <v>50</v>
      </c>
      <c r="B570" t="s">
        <v>483</v>
      </c>
      <c r="C570">
        <v>13021</v>
      </c>
      <c r="D570" t="str">
        <f>VLOOKUP(Tabel5[[#This Row],[Klubnavn]],Tabel6[],1,FALSE)</f>
        <v>Star Master's</v>
      </c>
    </row>
    <row r="571" spans="1:4" x14ac:dyDescent="0.25">
      <c r="A571" t="s">
        <v>50</v>
      </c>
      <c r="B571" t="s">
        <v>180</v>
      </c>
      <c r="C571">
        <v>12462</v>
      </c>
      <c r="D571" t="str">
        <f>VLOOKUP(Tabel5[[#This Row],[Klubnavn]],Tabel6[],1,FALSE)</f>
        <v>Star Master's</v>
      </c>
    </row>
    <row r="572" spans="1:4" x14ac:dyDescent="0.25">
      <c r="A572" t="s">
        <v>50</v>
      </c>
      <c r="B572" t="s">
        <v>181</v>
      </c>
      <c r="C572">
        <v>12525</v>
      </c>
      <c r="D572" t="str">
        <f>VLOOKUP(Tabel5[[#This Row],[Klubnavn]],Tabel6[],1,FALSE)</f>
        <v>Star Master's</v>
      </c>
    </row>
    <row r="573" spans="1:4" x14ac:dyDescent="0.25">
      <c r="A573" t="s">
        <v>50</v>
      </c>
      <c r="B573" t="s">
        <v>182</v>
      </c>
      <c r="C573">
        <v>10958</v>
      </c>
      <c r="D573" t="str">
        <f>VLOOKUP(Tabel5[[#This Row],[Klubnavn]],Tabel6[],1,FALSE)</f>
        <v>Star Master's</v>
      </c>
    </row>
    <row r="574" spans="1:4" x14ac:dyDescent="0.25">
      <c r="A574" t="s">
        <v>50</v>
      </c>
      <c r="B574" t="s">
        <v>185</v>
      </c>
      <c r="C574">
        <v>11955</v>
      </c>
      <c r="D574" t="str">
        <f>VLOOKUP(Tabel5[[#This Row],[Klubnavn]],Tabel6[],1,FALSE)</f>
        <v>Star Master's</v>
      </c>
    </row>
    <row r="575" spans="1:4" x14ac:dyDescent="0.25">
      <c r="A575" t="s">
        <v>50</v>
      </c>
      <c r="B575" t="s">
        <v>187</v>
      </c>
      <c r="C575">
        <v>11443</v>
      </c>
      <c r="D575" t="str">
        <f>VLOOKUP(Tabel5[[#This Row],[Klubnavn]],Tabel6[],1,FALSE)</f>
        <v>Star Master's</v>
      </c>
    </row>
    <row r="576" spans="1:4" x14ac:dyDescent="0.25">
      <c r="A576" t="s">
        <v>50</v>
      </c>
      <c r="B576" t="s">
        <v>617</v>
      </c>
      <c r="C576">
        <v>11101</v>
      </c>
      <c r="D576" t="str">
        <f>VLOOKUP(Tabel5[[#This Row],[Klubnavn]],Tabel6[],1,FALSE)</f>
        <v>Star Master's</v>
      </c>
    </row>
    <row r="577" spans="1:4" x14ac:dyDescent="0.25">
      <c r="A577" t="s">
        <v>50</v>
      </c>
      <c r="B577" t="s">
        <v>190</v>
      </c>
      <c r="C577">
        <v>11171</v>
      </c>
      <c r="D577" t="str">
        <f>VLOOKUP(Tabel5[[#This Row],[Klubnavn]],Tabel6[],1,FALSE)</f>
        <v>Star Master's</v>
      </c>
    </row>
    <row r="578" spans="1:4" x14ac:dyDescent="0.25">
      <c r="A578" t="s">
        <v>50</v>
      </c>
      <c r="B578" t="s">
        <v>626</v>
      </c>
      <c r="C578">
        <v>11416</v>
      </c>
      <c r="D578" t="str">
        <f>VLOOKUP(Tabel5[[#This Row],[Klubnavn]],Tabel6[],1,FALSE)</f>
        <v>Star Master's</v>
      </c>
    </row>
    <row r="579" spans="1:4" x14ac:dyDescent="0.25">
      <c r="A579" t="s">
        <v>50</v>
      </c>
      <c r="B579" t="s">
        <v>348</v>
      </c>
      <c r="C579">
        <v>10971</v>
      </c>
      <c r="D579" t="str">
        <f>VLOOKUP(Tabel5[[#This Row],[Klubnavn]],Tabel6[],1,FALSE)</f>
        <v>Star Master's</v>
      </c>
    </row>
    <row r="580" spans="1:4" x14ac:dyDescent="0.25">
      <c r="A580" t="s">
        <v>50</v>
      </c>
      <c r="B580" t="s">
        <v>200</v>
      </c>
      <c r="C580">
        <v>10832</v>
      </c>
      <c r="D580" t="str">
        <f>VLOOKUP(Tabel5[[#This Row],[Klubnavn]],Tabel6[],1,FALSE)</f>
        <v>Star Master's</v>
      </c>
    </row>
    <row r="581" spans="1:4" x14ac:dyDescent="0.25">
      <c r="A581" t="s">
        <v>50</v>
      </c>
      <c r="B581" t="s">
        <v>203</v>
      </c>
      <c r="C581">
        <v>11016</v>
      </c>
      <c r="D581" t="str">
        <f>VLOOKUP(Tabel5[[#This Row],[Klubnavn]],Tabel6[],1,FALSE)</f>
        <v>Star Master's</v>
      </c>
    </row>
    <row r="582" spans="1:4" x14ac:dyDescent="0.25">
      <c r="A582" t="s">
        <v>50</v>
      </c>
      <c r="B582" t="s">
        <v>644</v>
      </c>
      <c r="C582">
        <v>13265</v>
      </c>
      <c r="D582" t="str">
        <f>VLOOKUP(Tabel5[[#This Row],[Klubnavn]],Tabel6[],1,FALSE)</f>
        <v>Star Master's</v>
      </c>
    </row>
    <row r="583" spans="1:4" x14ac:dyDescent="0.25">
      <c r="A583" t="s">
        <v>50</v>
      </c>
      <c r="B583" t="s">
        <v>206</v>
      </c>
      <c r="C583">
        <v>11841</v>
      </c>
      <c r="D583" t="str">
        <f>VLOOKUP(Tabel5[[#This Row],[Klubnavn]],Tabel6[],1,FALSE)</f>
        <v>Star Master's</v>
      </c>
    </row>
    <row r="584" spans="1:4" x14ac:dyDescent="0.25">
      <c r="A584" t="s">
        <v>50</v>
      </c>
      <c r="B584" t="s">
        <v>209</v>
      </c>
      <c r="C584">
        <v>12465</v>
      </c>
      <c r="D584" t="str">
        <f>VLOOKUP(Tabel5[[#This Row],[Klubnavn]],Tabel6[],1,FALSE)</f>
        <v>Star Master's</v>
      </c>
    </row>
    <row r="585" spans="1:4" x14ac:dyDescent="0.25">
      <c r="A585" t="s">
        <v>50</v>
      </c>
      <c r="B585" t="s">
        <v>210</v>
      </c>
      <c r="C585">
        <v>12442</v>
      </c>
      <c r="D585" t="str">
        <f>VLOOKUP(Tabel5[[#This Row],[Klubnavn]],Tabel6[],1,FALSE)</f>
        <v>Star Master's</v>
      </c>
    </row>
    <row r="586" spans="1:4" x14ac:dyDescent="0.25">
      <c r="A586" t="s">
        <v>50</v>
      </c>
      <c r="B586" t="s">
        <v>628</v>
      </c>
      <c r="C586">
        <v>13169</v>
      </c>
      <c r="D586" t="str">
        <f>VLOOKUP(Tabel5[[#This Row],[Klubnavn]],Tabel6[],1,FALSE)</f>
        <v>Star Master's</v>
      </c>
    </row>
    <row r="587" spans="1:4" x14ac:dyDescent="0.25">
      <c r="A587" t="s">
        <v>50</v>
      </c>
      <c r="B587" t="s">
        <v>219</v>
      </c>
      <c r="C587">
        <v>11099</v>
      </c>
      <c r="D587" t="str">
        <f>VLOOKUP(Tabel5[[#This Row],[Klubnavn]],Tabel6[],1,FALSE)</f>
        <v>Star Master's</v>
      </c>
    </row>
    <row r="588" spans="1:4" x14ac:dyDescent="0.25">
      <c r="A588" t="s">
        <v>50</v>
      </c>
      <c r="B588" t="s">
        <v>881</v>
      </c>
      <c r="C588">
        <v>12927</v>
      </c>
      <c r="D588" t="str">
        <f>VLOOKUP(Tabel5[[#This Row],[Klubnavn]],Tabel6[],1,FALSE)</f>
        <v>Star Master's</v>
      </c>
    </row>
    <row r="589" spans="1:4" x14ac:dyDescent="0.25">
      <c r="A589" t="s">
        <v>50</v>
      </c>
      <c r="B589" t="s">
        <v>222</v>
      </c>
      <c r="C589">
        <v>11275</v>
      </c>
      <c r="D589" t="str">
        <f>VLOOKUP(Tabel5[[#This Row],[Klubnavn]],Tabel6[],1,FALSE)</f>
        <v>Star Master's</v>
      </c>
    </row>
    <row r="590" spans="1:4" x14ac:dyDescent="0.25">
      <c r="A590" t="s">
        <v>50</v>
      </c>
      <c r="B590" t="s">
        <v>520</v>
      </c>
      <c r="C590">
        <v>11130</v>
      </c>
      <c r="D590" t="str">
        <f>VLOOKUP(Tabel5[[#This Row],[Klubnavn]],Tabel6[],1,FALSE)</f>
        <v>Star Master's</v>
      </c>
    </row>
    <row r="591" spans="1:4" x14ac:dyDescent="0.25">
      <c r="A591" t="s">
        <v>50</v>
      </c>
      <c r="B591" t="s">
        <v>227</v>
      </c>
      <c r="C591">
        <v>11215</v>
      </c>
      <c r="D591" t="str">
        <f>VLOOKUP(Tabel5[[#This Row],[Klubnavn]],Tabel6[],1,FALSE)</f>
        <v>Star Master's</v>
      </c>
    </row>
    <row r="592" spans="1:4" x14ac:dyDescent="0.25">
      <c r="A592" t="s">
        <v>50</v>
      </c>
      <c r="B592" t="s">
        <v>523</v>
      </c>
      <c r="C592">
        <v>13020</v>
      </c>
      <c r="D592" t="str">
        <f>VLOOKUP(Tabel5[[#This Row],[Klubnavn]],Tabel6[],1,FALSE)</f>
        <v>Star Master's</v>
      </c>
    </row>
    <row r="593" spans="1:4" x14ac:dyDescent="0.25">
      <c r="A593" t="s">
        <v>50</v>
      </c>
      <c r="B593" t="s">
        <v>232</v>
      </c>
      <c r="C593">
        <v>12233</v>
      </c>
      <c r="D593" t="str">
        <f>VLOOKUP(Tabel5[[#This Row],[Klubnavn]],Tabel6[],1,FALSE)</f>
        <v>Star Master's</v>
      </c>
    </row>
    <row r="594" spans="1:4" x14ac:dyDescent="0.25">
      <c r="A594" t="s">
        <v>50</v>
      </c>
      <c r="B594" t="s">
        <v>236</v>
      </c>
      <c r="C594">
        <v>10784</v>
      </c>
      <c r="D594" t="str">
        <f>VLOOKUP(Tabel5[[#This Row],[Klubnavn]],Tabel6[],1,FALSE)</f>
        <v>Star Master's</v>
      </c>
    </row>
    <row r="595" spans="1:4" x14ac:dyDescent="0.25">
      <c r="A595" t="s">
        <v>50</v>
      </c>
      <c r="B595" t="s">
        <v>237</v>
      </c>
      <c r="C595">
        <v>11479</v>
      </c>
      <c r="D595" t="str">
        <f>VLOOKUP(Tabel5[[#This Row],[Klubnavn]],Tabel6[],1,FALSE)</f>
        <v>Star Master's</v>
      </c>
    </row>
    <row r="596" spans="1:4" x14ac:dyDescent="0.25">
      <c r="A596" t="s">
        <v>50</v>
      </c>
      <c r="B596" t="s">
        <v>387</v>
      </c>
      <c r="C596">
        <v>12888</v>
      </c>
      <c r="D596" t="str">
        <f>VLOOKUP(Tabel5[[#This Row],[Klubnavn]],Tabel6[],1,FALSE)</f>
        <v>Star Master's</v>
      </c>
    </row>
    <row r="597" spans="1:4" x14ac:dyDescent="0.25">
      <c r="A597" t="s">
        <v>50</v>
      </c>
      <c r="B597" t="s">
        <v>239</v>
      </c>
      <c r="C597">
        <v>11010</v>
      </c>
      <c r="D597" t="str">
        <f>VLOOKUP(Tabel5[[#This Row],[Klubnavn]],Tabel6[],1,FALSE)</f>
        <v>Star Master's</v>
      </c>
    </row>
    <row r="598" spans="1:4" x14ac:dyDescent="0.25">
      <c r="A598" t="s">
        <v>50</v>
      </c>
      <c r="B598" t="s">
        <v>529</v>
      </c>
      <c r="C598">
        <v>11317</v>
      </c>
      <c r="D598" t="str">
        <f>VLOOKUP(Tabel5[[#This Row],[Klubnavn]],Tabel6[],1,FALSE)</f>
        <v>Star Master's</v>
      </c>
    </row>
    <row r="599" spans="1:4" x14ac:dyDescent="0.25">
      <c r="A599" t="s">
        <v>50</v>
      </c>
      <c r="B599" t="s">
        <v>242</v>
      </c>
      <c r="C599">
        <v>12221</v>
      </c>
      <c r="D599" t="str">
        <f>VLOOKUP(Tabel5[[#This Row],[Klubnavn]],Tabel6[],1,FALSE)</f>
        <v>Star Master's</v>
      </c>
    </row>
    <row r="600" spans="1:4" x14ac:dyDescent="0.25">
      <c r="A600" t="s">
        <v>50</v>
      </c>
      <c r="B600" t="s">
        <v>246</v>
      </c>
      <c r="C600">
        <v>11203</v>
      </c>
      <c r="D600" t="str">
        <f>VLOOKUP(Tabel5[[#This Row],[Klubnavn]],Tabel6[],1,FALSE)</f>
        <v>Star Master's</v>
      </c>
    </row>
    <row r="601" spans="1:4" x14ac:dyDescent="0.25">
      <c r="A601" t="s">
        <v>50</v>
      </c>
      <c r="B601" t="s">
        <v>249</v>
      </c>
      <c r="C601">
        <v>12368</v>
      </c>
      <c r="D601" t="str">
        <f>VLOOKUP(Tabel5[[#This Row],[Klubnavn]],Tabel6[],1,FALSE)</f>
        <v>Star Master's</v>
      </c>
    </row>
    <row r="602" spans="1:4" x14ac:dyDescent="0.25">
      <c r="A602" t="s">
        <v>50</v>
      </c>
      <c r="B602" t="s">
        <v>254</v>
      </c>
      <c r="C602">
        <v>12348</v>
      </c>
      <c r="D602" t="str">
        <f>VLOOKUP(Tabel5[[#This Row],[Klubnavn]],Tabel6[],1,FALSE)</f>
        <v>Star Master's</v>
      </c>
    </row>
    <row r="603" spans="1:4" x14ac:dyDescent="0.25">
      <c r="A603" t="s">
        <v>50</v>
      </c>
      <c r="B603" t="s">
        <v>255</v>
      </c>
      <c r="C603">
        <v>11324</v>
      </c>
      <c r="D603" t="str">
        <f>VLOOKUP(Tabel5[[#This Row],[Klubnavn]],Tabel6[],1,FALSE)</f>
        <v>Star Master's</v>
      </c>
    </row>
    <row r="604" spans="1:4" x14ac:dyDescent="0.25">
      <c r="A604" t="s">
        <v>50</v>
      </c>
      <c r="B604" t="s">
        <v>259</v>
      </c>
      <c r="C604">
        <v>11840</v>
      </c>
      <c r="D604" t="str">
        <f>VLOOKUP(Tabel5[[#This Row],[Klubnavn]],Tabel6[],1,FALSE)</f>
        <v>Star Master's</v>
      </c>
    </row>
    <row r="605" spans="1:4" x14ac:dyDescent="0.25">
      <c r="A605" t="s">
        <v>50</v>
      </c>
      <c r="B605" t="s">
        <v>266</v>
      </c>
      <c r="C605">
        <v>10986</v>
      </c>
      <c r="D605" t="str">
        <f>VLOOKUP(Tabel5[[#This Row],[Klubnavn]],Tabel6[],1,FALSE)</f>
        <v>Star Master's</v>
      </c>
    </row>
    <row r="606" spans="1:4" x14ac:dyDescent="0.25">
      <c r="A606" t="s">
        <v>50</v>
      </c>
      <c r="B606" t="s">
        <v>267</v>
      </c>
      <c r="C606">
        <v>12531</v>
      </c>
      <c r="D606" t="str">
        <f>VLOOKUP(Tabel5[[#This Row],[Klubnavn]],Tabel6[],1,FALSE)</f>
        <v>Star Master's</v>
      </c>
    </row>
    <row r="607" spans="1:4" x14ac:dyDescent="0.25">
      <c r="A607" t="s">
        <v>50</v>
      </c>
      <c r="B607" t="s">
        <v>541</v>
      </c>
      <c r="C607">
        <v>10990</v>
      </c>
      <c r="D607" t="str">
        <f>VLOOKUP(Tabel5[[#This Row],[Klubnavn]],Tabel6[],1,FALSE)</f>
        <v>Star Master's</v>
      </c>
    </row>
    <row r="608" spans="1:4" x14ac:dyDescent="0.25">
      <c r="A608" t="s">
        <v>50</v>
      </c>
      <c r="B608" t="s">
        <v>359</v>
      </c>
      <c r="C608">
        <v>12628</v>
      </c>
      <c r="D608" t="str">
        <f>VLOOKUP(Tabel5[[#This Row],[Klubnavn]],Tabel6[],1,FALSE)</f>
        <v>Star Master's</v>
      </c>
    </row>
    <row r="609" spans="1:4" x14ac:dyDescent="0.25">
      <c r="A609" t="s">
        <v>50</v>
      </c>
      <c r="B609" t="s">
        <v>269</v>
      </c>
      <c r="C609">
        <v>11084</v>
      </c>
      <c r="D609" t="str">
        <f>VLOOKUP(Tabel5[[#This Row],[Klubnavn]],Tabel6[],1,FALSE)</f>
        <v>Star Master's</v>
      </c>
    </row>
    <row r="610" spans="1:4" x14ac:dyDescent="0.25">
      <c r="A610" t="s">
        <v>50</v>
      </c>
      <c r="B610" t="s">
        <v>271</v>
      </c>
      <c r="C610">
        <v>11017</v>
      </c>
      <c r="D610" t="str">
        <f>VLOOKUP(Tabel5[[#This Row],[Klubnavn]],Tabel6[],1,FALSE)</f>
        <v>Star Master's</v>
      </c>
    </row>
    <row r="611" spans="1:4" x14ac:dyDescent="0.25">
      <c r="A611" t="s">
        <v>50</v>
      </c>
      <c r="B611" t="s">
        <v>1039</v>
      </c>
      <c r="C611">
        <v>11440</v>
      </c>
      <c r="D611" t="str">
        <f>VLOOKUP(Tabel5[[#This Row],[Klubnavn]],Tabel6[],1,FALSE)</f>
        <v>Star Master's</v>
      </c>
    </row>
    <row r="612" spans="1:4" x14ac:dyDescent="0.25">
      <c r="A612" t="s">
        <v>50</v>
      </c>
      <c r="B612" t="s">
        <v>274</v>
      </c>
      <c r="C612">
        <v>11156</v>
      </c>
      <c r="D612" t="str">
        <f>VLOOKUP(Tabel5[[#This Row],[Klubnavn]],Tabel6[],1,FALSE)</f>
        <v>Star Master's</v>
      </c>
    </row>
    <row r="613" spans="1:4" x14ac:dyDescent="0.25">
      <c r="A613" t="s">
        <v>50</v>
      </c>
      <c r="B613" t="s">
        <v>547</v>
      </c>
      <c r="C613">
        <v>12881</v>
      </c>
      <c r="D613" t="str">
        <f>VLOOKUP(Tabel5[[#This Row],[Klubnavn]],Tabel6[],1,FALSE)</f>
        <v>Star Master's</v>
      </c>
    </row>
    <row r="614" spans="1:4" x14ac:dyDescent="0.25">
      <c r="A614" t="s">
        <v>50</v>
      </c>
      <c r="B614" t="s">
        <v>276</v>
      </c>
      <c r="C614">
        <v>12464</v>
      </c>
      <c r="D614" t="str">
        <f>VLOOKUP(Tabel5[[#This Row],[Klubnavn]],Tabel6[],1,FALSE)</f>
        <v>Star Master's</v>
      </c>
    </row>
    <row r="615" spans="1:4" x14ac:dyDescent="0.25">
      <c r="A615" t="s">
        <v>50</v>
      </c>
      <c r="B615" t="s">
        <v>756</v>
      </c>
      <c r="C615">
        <v>13404</v>
      </c>
      <c r="D615" t="str">
        <f>VLOOKUP(Tabel5[[#This Row],[Klubnavn]],Tabel6[],1,FALSE)</f>
        <v>Star Master's</v>
      </c>
    </row>
    <row r="616" spans="1:4" x14ac:dyDescent="0.25">
      <c r="A616" t="s">
        <v>50</v>
      </c>
      <c r="B616" t="s">
        <v>279</v>
      </c>
      <c r="C616">
        <v>11021</v>
      </c>
      <c r="D616" t="str">
        <f>VLOOKUP(Tabel5[[#This Row],[Klubnavn]],Tabel6[],1,FALSE)</f>
        <v>Star Master's</v>
      </c>
    </row>
    <row r="617" spans="1:4" x14ac:dyDescent="0.25">
      <c r="A617" t="s">
        <v>50</v>
      </c>
      <c r="B617" t="s">
        <v>280</v>
      </c>
      <c r="C617">
        <v>11239</v>
      </c>
      <c r="D617" t="str">
        <f>VLOOKUP(Tabel5[[#This Row],[Klubnavn]],Tabel6[],1,FALSE)</f>
        <v>Star Master's</v>
      </c>
    </row>
    <row r="618" spans="1:4" x14ac:dyDescent="0.25">
      <c r="A618" t="s">
        <v>50</v>
      </c>
      <c r="B618" t="s">
        <v>551</v>
      </c>
      <c r="C618">
        <v>11537</v>
      </c>
      <c r="D618" t="str">
        <f>VLOOKUP(Tabel5[[#This Row],[Klubnavn]],Tabel6[],1,FALSE)</f>
        <v>Star Master's</v>
      </c>
    </row>
    <row r="619" spans="1:4" x14ac:dyDescent="0.25">
      <c r="A619" t="s">
        <v>50</v>
      </c>
      <c r="B619" t="s">
        <v>662</v>
      </c>
      <c r="C619">
        <v>13266</v>
      </c>
      <c r="D619" t="str">
        <f>VLOOKUP(Tabel5[[#This Row],[Klubnavn]],Tabel6[],1,FALSE)</f>
        <v>Star Master's</v>
      </c>
    </row>
    <row r="620" spans="1:4" x14ac:dyDescent="0.25">
      <c r="A620" t="s">
        <v>50</v>
      </c>
      <c r="B620" t="s">
        <v>282</v>
      </c>
      <c r="C620">
        <v>11351</v>
      </c>
      <c r="D620" t="str">
        <f>VLOOKUP(Tabel5[[#This Row],[Klubnavn]],Tabel6[],1,FALSE)</f>
        <v>Star Master's</v>
      </c>
    </row>
    <row r="621" spans="1:4" x14ac:dyDescent="0.25">
      <c r="A621" t="s">
        <v>50</v>
      </c>
      <c r="B621" t="s">
        <v>286</v>
      </c>
      <c r="C621">
        <v>11401</v>
      </c>
      <c r="D621" t="str">
        <f>VLOOKUP(Tabel5[[#This Row],[Klubnavn]],Tabel6[],1,FALSE)</f>
        <v>Star Master's</v>
      </c>
    </row>
    <row r="622" spans="1:4" x14ac:dyDescent="0.25">
      <c r="A622" t="s">
        <v>50</v>
      </c>
      <c r="B622" t="s">
        <v>554</v>
      </c>
      <c r="C622">
        <v>11253</v>
      </c>
      <c r="D622" t="str">
        <f>VLOOKUP(Tabel5[[#This Row],[Klubnavn]],Tabel6[],1,FALSE)</f>
        <v>Star Master's</v>
      </c>
    </row>
    <row r="623" spans="1:4" x14ac:dyDescent="0.25">
      <c r="A623" t="s">
        <v>50</v>
      </c>
      <c r="B623" t="s">
        <v>291</v>
      </c>
      <c r="C623">
        <v>12217</v>
      </c>
      <c r="D623" t="str">
        <f>VLOOKUP(Tabel5[[#This Row],[Klubnavn]],Tabel6[],1,FALSE)</f>
        <v>Star Master's</v>
      </c>
    </row>
    <row r="624" spans="1:4" x14ac:dyDescent="0.25">
      <c r="A624" t="s">
        <v>50</v>
      </c>
      <c r="B624" t="s">
        <v>394</v>
      </c>
      <c r="C624">
        <v>11512</v>
      </c>
      <c r="D624" t="str">
        <f>VLOOKUP(Tabel5[[#This Row],[Klubnavn]],Tabel6[],1,FALSE)</f>
        <v>Star Master's</v>
      </c>
    </row>
    <row r="625" spans="1:4" x14ac:dyDescent="0.25">
      <c r="A625" t="s">
        <v>50</v>
      </c>
      <c r="B625" t="s">
        <v>1042</v>
      </c>
      <c r="C625">
        <v>11471</v>
      </c>
      <c r="D625" t="str">
        <f>VLOOKUP(Tabel5[[#This Row],[Klubnavn]],Tabel6[],1,FALSE)</f>
        <v>Star Master's</v>
      </c>
    </row>
    <row r="626" spans="1:4" x14ac:dyDescent="0.25">
      <c r="A626" t="s">
        <v>50</v>
      </c>
      <c r="B626" t="s">
        <v>377</v>
      </c>
      <c r="C626">
        <v>12704</v>
      </c>
      <c r="D626" t="str">
        <f>VLOOKUP(Tabel5[[#This Row],[Klubnavn]],Tabel6[],1,FALSE)</f>
        <v>Star Master's</v>
      </c>
    </row>
    <row r="627" spans="1:4" x14ac:dyDescent="0.25">
      <c r="A627" t="s">
        <v>50</v>
      </c>
      <c r="B627" t="s">
        <v>567</v>
      </c>
      <c r="C627">
        <v>12880</v>
      </c>
      <c r="D627" t="str">
        <f>VLOOKUP(Tabel5[[#This Row],[Klubnavn]],Tabel6[],1,FALSE)</f>
        <v>Star Master's</v>
      </c>
    </row>
    <row r="628" spans="1:4" x14ac:dyDescent="0.25">
      <c r="A628" t="s">
        <v>50</v>
      </c>
      <c r="B628" t="s">
        <v>299</v>
      </c>
      <c r="C628">
        <v>10854</v>
      </c>
      <c r="D628" t="str">
        <f>VLOOKUP(Tabel5[[#This Row],[Klubnavn]],Tabel6[],1,FALSE)</f>
        <v>Star Master's</v>
      </c>
    </row>
    <row r="629" spans="1:4" x14ac:dyDescent="0.25">
      <c r="A629" t="s">
        <v>50</v>
      </c>
      <c r="B629" t="s">
        <v>569</v>
      </c>
      <c r="C629">
        <v>13260</v>
      </c>
      <c r="D629" t="str">
        <f>VLOOKUP(Tabel5[[#This Row],[Klubnavn]],Tabel6[],1,FALSE)</f>
        <v>Star Master's</v>
      </c>
    </row>
    <row r="630" spans="1:4" x14ac:dyDescent="0.25">
      <c r="A630" t="s">
        <v>50</v>
      </c>
      <c r="B630" t="s">
        <v>757</v>
      </c>
      <c r="C630">
        <v>13405</v>
      </c>
      <c r="D630" t="str">
        <f>VLOOKUP(Tabel5[[#This Row],[Klubnavn]],Tabel6[],1,FALSE)</f>
        <v>Star Master's</v>
      </c>
    </row>
    <row r="631" spans="1:4" x14ac:dyDescent="0.25">
      <c r="A631" t="s">
        <v>50</v>
      </c>
      <c r="B631" t="s">
        <v>301</v>
      </c>
      <c r="C631">
        <v>11146</v>
      </c>
      <c r="D631" t="str">
        <f>VLOOKUP(Tabel5[[#This Row],[Klubnavn]],Tabel6[],1,FALSE)</f>
        <v>Star Master's</v>
      </c>
    </row>
    <row r="632" spans="1:4" x14ac:dyDescent="0.25">
      <c r="A632" t="s">
        <v>50</v>
      </c>
      <c r="B632" t="s">
        <v>311</v>
      </c>
      <c r="C632">
        <v>11155</v>
      </c>
      <c r="D632" t="str">
        <f>VLOOKUP(Tabel5[[#This Row],[Klubnavn]],Tabel6[],1,FALSE)</f>
        <v>Star Master's</v>
      </c>
    </row>
    <row r="633" spans="1:4" x14ac:dyDescent="0.25">
      <c r="A633" t="s">
        <v>50</v>
      </c>
      <c r="B633" t="s">
        <v>395</v>
      </c>
      <c r="C633">
        <v>11609</v>
      </c>
      <c r="D633" t="str">
        <f>VLOOKUP(Tabel5[[#This Row],[Klubnavn]],Tabel6[],1,FALSE)</f>
        <v>Star Master's</v>
      </c>
    </row>
    <row r="634" spans="1:4" x14ac:dyDescent="0.25">
      <c r="A634" t="s">
        <v>50</v>
      </c>
      <c r="B634" t="s">
        <v>312</v>
      </c>
      <c r="C634">
        <v>11349</v>
      </c>
      <c r="D634" t="str">
        <f>VLOOKUP(Tabel5[[#This Row],[Klubnavn]],Tabel6[],1,FALSE)</f>
        <v>Star Master's</v>
      </c>
    </row>
    <row r="635" spans="1:4" x14ac:dyDescent="0.25">
      <c r="A635" t="s">
        <v>50</v>
      </c>
      <c r="B635" t="s">
        <v>577</v>
      </c>
      <c r="C635">
        <v>11546</v>
      </c>
      <c r="D635" t="str">
        <f>VLOOKUP(Tabel5[[#This Row],[Klubnavn]],Tabel6[],1,FALSE)</f>
        <v>Star Master's</v>
      </c>
    </row>
    <row r="636" spans="1:4" x14ac:dyDescent="0.25">
      <c r="A636" t="s">
        <v>50</v>
      </c>
      <c r="B636" t="s">
        <v>315</v>
      </c>
      <c r="C636">
        <v>12530</v>
      </c>
      <c r="D636" t="str">
        <f>VLOOKUP(Tabel5[[#This Row],[Klubnavn]],Tabel6[],1,FALSE)</f>
        <v>Star Master's</v>
      </c>
    </row>
    <row r="637" spans="1:4" x14ac:dyDescent="0.25">
      <c r="A637" t="s">
        <v>50</v>
      </c>
      <c r="B637" t="s">
        <v>319</v>
      </c>
      <c r="C637">
        <v>12482</v>
      </c>
      <c r="D637" t="str">
        <f>VLOOKUP(Tabel5[[#This Row],[Klubnavn]],Tabel6[],1,FALSE)</f>
        <v>Star Master's</v>
      </c>
    </row>
    <row r="638" spans="1:4" x14ac:dyDescent="0.25">
      <c r="A638" t="s">
        <v>50</v>
      </c>
      <c r="B638" t="s">
        <v>323</v>
      </c>
      <c r="C638">
        <v>12269</v>
      </c>
      <c r="D638" t="str">
        <f>VLOOKUP(Tabel5[[#This Row],[Klubnavn]],Tabel6[],1,FALSE)</f>
        <v>Star Master's</v>
      </c>
    </row>
    <row r="639" spans="1:4" x14ac:dyDescent="0.25">
      <c r="A639" t="s">
        <v>50</v>
      </c>
      <c r="B639" t="s">
        <v>324</v>
      </c>
      <c r="C639">
        <v>12218</v>
      </c>
      <c r="D639" t="str">
        <f>VLOOKUP(Tabel5[[#This Row],[Klubnavn]],Tabel6[],1,FALSE)</f>
        <v>Star Master's</v>
      </c>
    </row>
    <row r="640" spans="1:4" x14ac:dyDescent="0.25">
      <c r="A640" t="s">
        <v>50</v>
      </c>
      <c r="B640" t="s">
        <v>325</v>
      </c>
      <c r="C640">
        <v>10732</v>
      </c>
      <c r="D640" t="str">
        <f>VLOOKUP(Tabel5[[#This Row],[Klubnavn]],Tabel6[],1,FALSE)</f>
        <v>Star Master's</v>
      </c>
    </row>
    <row r="641" spans="1:4" x14ac:dyDescent="0.25">
      <c r="A641" t="s">
        <v>50</v>
      </c>
      <c r="B641" t="s">
        <v>758</v>
      </c>
      <c r="C641">
        <v>13465</v>
      </c>
      <c r="D641" t="str">
        <f>VLOOKUP(Tabel5[[#This Row],[Klubnavn]],Tabel6[],1,FALSE)</f>
        <v>Star Master's</v>
      </c>
    </row>
    <row r="642" spans="1:4" x14ac:dyDescent="0.25">
      <c r="A642" t="s">
        <v>50</v>
      </c>
      <c r="B642" t="s">
        <v>330</v>
      </c>
      <c r="C642">
        <v>11423</v>
      </c>
      <c r="D642" t="str">
        <f>VLOOKUP(Tabel5[[#This Row],[Klubnavn]],Tabel6[],1,FALSE)</f>
        <v>Star Master's</v>
      </c>
    </row>
    <row r="643" spans="1:4" x14ac:dyDescent="0.25">
      <c r="A643" t="s">
        <v>50</v>
      </c>
      <c r="B643" t="s">
        <v>672</v>
      </c>
      <c r="C643">
        <v>12255</v>
      </c>
      <c r="D643" t="str">
        <f>VLOOKUP(Tabel5[[#This Row],[Klubnavn]],Tabel6[],1,FALSE)</f>
        <v>Star Master's</v>
      </c>
    </row>
    <row r="644" spans="1:4" x14ac:dyDescent="0.25">
      <c r="A644" t="s">
        <v>50</v>
      </c>
      <c r="B644" t="s">
        <v>334</v>
      </c>
      <c r="C644">
        <v>11961</v>
      </c>
      <c r="D644" t="str">
        <f>VLOOKUP(Tabel5[[#This Row],[Klubnavn]],Tabel6[],1,FALSE)</f>
        <v>Star Master's</v>
      </c>
    </row>
    <row r="645" spans="1:4" x14ac:dyDescent="0.25">
      <c r="A645" t="s">
        <v>50</v>
      </c>
      <c r="B645" t="s">
        <v>335</v>
      </c>
      <c r="C645">
        <v>12463</v>
      </c>
      <c r="D645" t="str">
        <f>VLOOKUP(Tabel5[[#This Row],[Klubnavn]],Tabel6[],1,FALSE)</f>
        <v>Star Master's</v>
      </c>
    </row>
    <row r="646" spans="1:4" x14ac:dyDescent="0.25">
      <c r="A646" t="s">
        <v>50</v>
      </c>
      <c r="B646" t="s">
        <v>371</v>
      </c>
      <c r="C646">
        <v>12609</v>
      </c>
      <c r="D646" t="str">
        <f>VLOOKUP(Tabel5[[#This Row],[Klubnavn]],Tabel6[],1,FALSE)</f>
        <v>Star Master's</v>
      </c>
    </row>
    <row r="647" spans="1:4" x14ac:dyDescent="0.25">
      <c r="A647" t="s">
        <v>342</v>
      </c>
      <c r="B647" t="s">
        <v>176</v>
      </c>
      <c r="C647">
        <v>12611</v>
      </c>
      <c r="D647" t="str">
        <f>VLOOKUP(Tabel5[[#This Row],[Klubnavn]],Tabel6[],1,FALSE)</f>
        <v>Stensved Petanque</v>
      </c>
    </row>
    <row r="648" spans="1:4" x14ac:dyDescent="0.25">
      <c r="A648" t="s">
        <v>342</v>
      </c>
      <c r="B648" t="s">
        <v>639</v>
      </c>
      <c r="C648">
        <v>13272</v>
      </c>
      <c r="D648" t="str">
        <f>VLOOKUP(Tabel5[[#This Row],[Klubnavn]],Tabel6[],1,FALSE)</f>
        <v>Stensved Petanque</v>
      </c>
    </row>
    <row r="649" spans="1:4" x14ac:dyDescent="0.25">
      <c r="A649" t="s">
        <v>342</v>
      </c>
      <c r="B649" t="s">
        <v>343</v>
      </c>
      <c r="C649">
        <v>12014</v>
      </c>
      <c r="D649" t="str">
        <f>VLOOKUP(Tabel5[[#This Row],[Klubnavn]],Tabel6[],1,FALSE)</f>
        <v>Stensved Petanque</v>
      </c>
    </row>
    <row r="650" spans="1:4" x14ac:dyDescent="0.25">
      <c r="A650" t="s">
        <v>342</v>
      </c>
      <c r="B650" t="s">
        <v>760</v>
      </c>
      <c r="C650">
        <v>12616</v>
      </c>
      <c r="D650" t="str">
        <f>VLOOKUP(Tabel5[[#This Row],[Klubnavn]],Tabel6[],1,FALSE)</f>
        <v>Stensved Petanque</v>
      </c>
    </row>
    <row r="651" spans="1:4" x14ac:dyDescent="0.25">
      <c r="A651" t="s">
        <v>342</v>
      </c>
      <c r="B651" t="s">
        <v>351</v>
      </c>
      <c r="C651">
        <v>12614</v>
      </c>
      <c r="D651" t="str">
        <f>VLOOKUP(Tabel5[[#This Row],[Klubnavn]],Tabel6[],1,FALSE)</f>
        <v>Stensved Petanque</v>
      </c>
    </row>
    <row r="652" spans="1:4" x14ac:dyDescent="0.25">
      <c r="A652" t="s">
        <v>342</v>
      </c>
      <c r="B652" t="s">
        <v>355</v>
      </c>
      <c r="C652">
        <v>12612</v>
      </c>
      <c r="D652" t="str">
        <f>VLOOKUP(Tabel5[[#This Row],[Klubnavn]],Tabel6[],1,FALSE)</f>
        <v>Stensved Petanque</v>
      </c>
    </row>
    <row r="653" spans="1:4" x14ac:dyDescent="0.25">
      <c r="A653" t="s">
        <v>342</v>
      </c>
      <c r="B653" t="s">
        <v>761</v>
      </c>
      <c r="C653">
        <v>13454</v>
      </c>
      <c r="D653" t="str">
        <f>VLOOKUP(Tabel5[[#This Row],[Klubnavn]],Tabel6[],1,FALSE)</f>
        <v>Stensved Petanque</v>
      </c>
    </row>
    <row r="654" spans="1:4" x14ac:dyDescent="0.25">
      <c r="A654" t="s">
        <v>342</v>
      </c>
      <c r="B654" t="s">
        <v>360</v>
      </c>
      <c r="C654">
        <v>12013</v>
      </c>
      <c r="D654" t="str">
        <f>VLOOKUP(Tabel5[[#This Row],[Klubnavn]],Tabel6[],1,FALSE)</f>
        <v>Stensved Petanque</v>
      </c>
    </row>
    <row r="655" spans="1:4" x14ac:dyDescent="0.25">
      <c r="A655" t="s">
        <v>342</v>
      </c>
      <c r="B655" t="s">
        <v>762</v>
      </c>
      <c r="C655">
        <v>13353</v>
      </c>
      <c r="D655" t="str">
        <f>VLOOKUP(Tabel5[[#This Row],[Klubnavn]],Tabel6[],1,FALSE)</f>
        <v>Stensved Petanque</v>
      </c>
    </row>
    <row r="656" spans="1:4" x14ac:dyDescent="0.25">
      <c r="A656" t="s">
        <v>342</v>
      </c>
      <c r="B656" t="s">
        <v>362</v>
      </c>
      <c r="C656">
        <v>12615</v>
      </c>
      <c r="D656" t="str">
        <f>VLOOKUP(Tabel5[[#This Row],[Klubnavn]],Tabel6[],1,FALSE)</f>
        <v>Stensved Petanque</v>
      </c>
    </row>
    <row r="657" spans="1:4" x14ac:dyDescent="0.25">
      <c r="A657" t="s">
        <v>342</v>
      </c>
      <c r="B657" t="s">
        <v>1141</v>
      </c>
      <c r="C657">
        <v>12826</v>
      </c>
      <c r="D657" t="str">
        <f>VLOOKUP(Tabel5[[#This Row],[Klubnavn]],Tabel6[],1,FALSE)</f>
        <v>Stensved Petanque</v>
      </c>
    </row>
    <row r="658" spans="1:4" x14ac:dyDescent="0.25">
      <c r="A658" t="s">
        <v>342</v>
      </c>
      <c r="B658" t="s">
        <v>1147</v>
      </c>
      <c r="C658">
        <v>12613</v>
      </c>
      <c r="D658" t="str">
        <f>VLOOKUP(Tabel5[[#This Row],[Klubnavn]],Tabel6[],1,FALSE)</f>
        <v>Stensved Petanque</v>
      </c>
    </row>
    <row r="659" spans="1:4" x14ac:dyDescent="0.25">
      <c r="A659" t="s">
        <v>342</v>
      </c>
      <c r="B659" t="s">
        <v>1149</v>
      </c>
      <c r="C659">
        <v>12713</v>
      </c>
      <c r="D659" t="str">
        <f>VLOOKUP(Tabel5[[#This Row],[Klubnavn]],Tabel6[],1,FALSE)</f>
        <v>Stensved Petanque</v>
      </c>
    </row>
    <row r="660" spans="1:4" x14ac:dyDescent="0.25">
      <c r="A660" t="s">
        <v>342</v>
      </c>
      <c r="B660" t="s">
        <v>763</v>
      </c>
      <c r="C660">
        <v>13453</v>
      </c>
      <c r="D660" t="str">
        <f>VLOOKUP(Tabel5[[#This Row],[Klubnavn]],Tabel6[],1,FALSE)</f>
        <v>Stensved Petanque</v>
      </c>
    </row>
    <row r="661" spans="1:4" x14ac:dyDescent="0.25">
      <c r="A661" t="s">
        <v>342</v>
      </c>
      <c r="B661" t="s">
        <v>1007</v>
      </c>
      <c r="C661">
        <v>13352</v>
      </c>
      <c r="D661" t="str">
        <f>VLOOKUP(Tabel5[[#This Row],[Klubnavn]],Tabel6[],1,FALSE)</f>
        <v>Stensved Petanque</v>
      </c>
    </row>
    <row r="662" spans="1:4" x14ac:dyDescent="0.25">
      <c r="A662" t="s">
        <v>342</v>
      </c>
      <c r="B662" t="s">
        <v>944</v>
      </c>
      <c r="C662">
        <v>11009</v>
      </c>
      <c r="D662" t="str">
        <f>VLOOKUP(Tabel5[[#This Row],[Klubnavn]],Tabel6[],1,FALSE)</f>
        <v>Stensved Petanque</v>
      </c>
    </row>
    <row r="663" spans="1:4" x14ac:dyDescent="0.25">
      <c r="A663" t="s">
        <v>342</v>
      </c>
      <c r="B663" t="s">
        <v>368</v>
      </c>
      <c r="C663">
        <v>12625</v>
      </c>
      <c r="D663" t="str">
        <f>VLOOKUP(Tabel5[[#This Row],[Klubnavn]],Tabel6[],1,FALSE)</f>
        <v>Stensved Petanque</v>
      </c>
    </row>
    <row r="664" spans="1:4" x14ac:dyDescent="0.25">
      <c r="A664" t="s">
        <v>342</v>
      </c>
      <c r="B664" t="s">
        <v>382</v>
      </c>
      <c r="C664">
        <v>12829</v>
      </c>
      <c r="D664" t="str">
        <f>VLOOKUP(Tabel5[[#This Row],[Klubnavn]],Tabel6[],1,FALSE)</f>
        <v>Stensved Petanque</v>
      </c>
    </row>
    <row r="665" spans="1:4" x14ac:dyDescent="0.25">
      <c r="A665" t="s">
        <v>764</v>
      </c>
      <c r="B665" t="s">
        <v>765</v>
      </c>
      <c r="C665">
        <v>10711</v>
      </c>
      <c r="D665" t="str">
        <f>VLOOKUP(Tabel5[[#This Row],[Klubnavn]],Tabel6[],1,FALSE)</f>
        <v>Torslunde</v>
      </c>
    </row>
    <row r="666" spans="1:4" x14ac:dyDescent="0.25">
      <c r="A666" t="s">
        <v>764</v>
      </c>
      <c r="B666" t="s">
        <v>766</v>
      </c>
      <c r="C666">
        <v>10682</v>
      </c>
      <c r="D666" t="str">
        <f>VLOOKUP(Tabel5[[#This Row],[Klubnavn]],Tabel6[],1,FALSE)</f>
        <v>Torslunde</v>
      </c>
    </row>
    <row r="667" spans="1:4" x14ac:dyDescent="0.25">
      <c r="A667" t="s">
        <v>764</v>
      </c>
      <c r="B667" t="s">
        <v>174</v>
      </c>
      <c r="C667">
        <v>10720</v>
      </c>
      <c r="D667" t="str">
        <f>VLOOKUP(Tabel5[[#This Row],[Klubnavn]],Tabel6[],1,FALSE)</f>
        <v>Torslunde</v>
      </c>
    </row>
    <row r="668" spans="1:4" x14ac:dyDescent="0.25">
      <c r="A668" t="s">
        <v>764</v>
      </c>
      <c r="B668" t="s">
        <v>1071</v>
      </c>
      <c r="C668">
        <v>10392</v>
      </c>
      <c r="D668" t="str">
        <f>VLOOKUP(Tabel5[[#This Row],[Klubnavn]],Tabel6[],1,FALSE)</f>
        <v>Torslunde</v>
      </c>
    </row>
    <row r="669" spans="1:4" x14ac:dyDescent="0.25">
      <c r="A669" t="s">
        <v>764</v>
      </c>
      <c r="B669" t="s">
        <v>767</v>
      </c>
      <c r="C669">
        <v>10929</v>
      </c>
      <c r="D669" t="str">
        <f>VLOOKUP(Tabel5[[#This Row],[Klubnavn]],Tabel6[],1,FALSE)</f>
        <v>Torslunde</v>
      </c>
    </row>
    <row r="670" spans="1:4" x14ac:dyDescent="0.25">
      <c r="A670" t="s">
        <v>764</v>
      </c>
      <c r="B670" t="s">
        <v>183</v>
      </c>
      <c r="C670">
        <v>12316</v>
      </c>
      <c r="D670" t="str">
        <f>VLOOKUP(Tabel5[[#This Row],[Klubnavn]],Tabel6[],1,FALSE)</f>
        <v>Torslunde</v>
      </c>
    </row>
    <row r="671" spans="1:4" x14ac:dyDescent="0.25">
      <c r="A671" t="s">
        <v>764</v>
      </c>
      <c r="B671" t="s">
        <v>768</v>
      </c>
      <c r="C671">
        <v>10919</v>
      </c>
      <c r="D671" t="str">
        <f>VLOOKUP(Tabel5[[#This Row],[Klubnavn]],Tabel6[],1,FALSE)</f>
        <v>Torslunde</v>
      </c>
    </row>
    <row r="672" spans="1:4" x14ac:dyDescent="0.25">
      <c r="A672" t="s">
        <v>764</v>
      </c>
      <c r="B672" t="s">
        <v>769</v>
      </c>
      <c r="C672">
        <v>10692</v>
      </c>
      <c r="D672" t="str">
        <f>VLOOKUP(Tabel5[[#This Row],[Klubnavn]],Tabel6[],1,FALSE)</f>
        <v>Torslunde</v>
      </c>
    </row>
    <row r="673" spans="1:4" x14ac:dyDescent="0.25">
      <c r="A673" t="s">
        <v>764</v>
      </c>
      <c r="B673" t="s">
        <v>770</v>
      </c>
      <c r="C673">
        <v>10750</v>
      </c>
      <c r="D673" t="str">
        <f>VLOOKUP(Tabel5[[#This Row],[Klubnavn]],Tabel6[],1,FALSE)</f>
        <v>Torslunde</v>
      </c>
    </row>
    <row r="674" spans="1:4" x14ac:dyDescent="0.25">
      <c r="A674" t="s">
        <v>764</v>
      </c>
      <c r="B674" t="s">
        <v>1084</v>
      </c>
      <c r="C674">
        <v>13588</v>
      </c>
      <c r="D674" t="str">
        <f>VLOOKUP(Tabel5[[#This Row],[Klubnavn]],Tabel6[],1,FALSE)</f>
        <v>Torslunde</v>
      </c>
    </row>
    <row r="675" spans="1:4" x14ac:dyDescent="0.25">
      <c r="A675" t="s">
        <v>764</v>
      </c>
      <c r="B675" t="s">
        <v>771</v>
      </c>
      <c r="C675">
        <v>12548</v>
      </c>
      <c r="D675" t="str">
        <f>VLOOKUP(Tabel5[[#This Row],[Klubnavn]],Tabel6[],1,FALSE)</f>
        <v>Torslunde</v>
      </c>
    </row>
    <row r="676" spans="1:4" x14ac:dyDescent="0.25">
      <c r="A676" t="s">
        <v>764</v>
      </c>
      <c r="B676" t="s">
        <v>772</v>
      </c>
      <c r="C676">
        <v>10462</v>
      </c>
      <c r="D676" t="str">
        <f>VLOOKUP(Tabel5[[#This Row],[Klubnavn]],Tabel6[],1,FALSE)</f>
        <v>Torslunde</v>
      </c>
    </row>
    <row r="677" spans="1:4" x14ac:dyDescent="0.25">
      <c r="A677" t="s">
        <v>764</v>
      </c>
      <c r="B677" t="s">
        <v>773</v>
      </c>
      <c r="C677">
        <v>13427</v>
      </c>
      <c r="D677" t="str">
        <f>VLOOKUP(Tabel5[[#This Row],[Klubnavn]],Tabel6[],1,FALSE)</f>
        <v>Torslunde</v>
      </c>
    </row>
    <row r="678" spans="1:4" x14ac:dyDescent="0.25">
      <c r="A678" t="s">
        <v>764</v>
      </c>
      <c r="B678" t="s">
        <v>1090</v>
      </c>
      <c r="C678">
        <v>13582</v>
      </c>
      <c r="D678" t="str">
        <f>VLOOKUP(Tabel5[[#This Row],[Klubnavn]],Tabel6[],1,FALSE)</f>
        <v>Torslunde</v>
      </c>
    </row>
    <row r="679" spans="1:4" x14ac:dyDescent="0.25">
      <c r="A679" t="s">
        <v>764</v>
      </c>
      <c r="B679" t="s">
        <v>774</v>
      </c>
      <c r="C679">
        <v>10469</v>
      </c>
      <c r="D679" t="str">
        <f>VLOOKUP(Tabel5[[#This Row],[Klubnavn]],Tabel6[],1,FALSE)</f>
        <v>Torslunde</v>
      </c>
    </row>
    <row r="680" spans="1:4" x14ac:dyDescent="0.25">
      <c r="A680" t="s">
        <v>764</v>
      </c>
      <c r="B680" t="s">
        <v>592</v>
      </c>
      <c r="C680">
        <v>11327</v>
      </c>
      <c r="D680" t="str">
        <f>VLOOKUP(Tabel5[[#This Row],[Klubnavn]],Tabel6[],1,FALSE)</f>
        <v>Torslunde</v>
      </c>
    </row>
    <row r="681" spans="1:4" x14ac:dyDescent="0.25">
      <c r="A681" t="s">
        <v>764</v>
      </c>
      <c r="B681" t="s">
        <v>775</v>
      </c>
      <c r="C681">
        <v>12876</v>
      </c>
      <c r="D681" t="str">
        <f>VLOOKUP(Tabel5[[#This Row],[Klubnavn]],Tabel6[],1,FALSE)</f>
        <v>Torslunde</v>
      </c>
    </row>
    <row r="682" spans="1:4" x14ac:dyDescent="0.25">
      <c r="A682" t="s">
        <v>764</v>
      </c>
      <c r="B682" t="s">
        <v>776</v>
      </c>
      <c r="C682">
        <v>10804</v>
      </c>
      <c r="D682" t="str">
        <f>VLOOKUP(Tabel5[[#This Row],[Klubnavn]],Tabel6[],1,FALSE)</f>
        <v>Torslunde</v>
      </c>
    </row>
    <row r="683" spans="1:4" x14ac:dyDescent="0.25">
      <c r="A683" t="s">
        <v>764</v>
      </c>
      <c r="B683" t="s">
        <v>777</v>
      </c>
      <c r="C683">
        <v>11260</v>
      </c>
      <c r="D683" t="str">
        <f>VLOOKUP(Tabel5[[#This Row],[Klubnavn]],Tabel6[],1,FALSE)</f>
        <v>Torslunde</v>
      </c>
    </row>
    <row r="684" spans="1:4" x14ac:dyDescent="0.25">
      <c r="A684" t="s">
        <v>764</v>
      </c>
      <c r="B684" t="s">
        <v>1100</v>
      </c>
      <c r="C684">
        <v>13589</v>
      </c>
      <c r="D684" t="str">
        <f>VLOOKUP(Tabel5[[#This Row],[Klubnavn]],Tabel6[],1,FALSE)</f>
        <v>Torslunde</v>
      </c>
    </row>
    <row r="685" spans="1:4" x14ac:dyDescent="0.25">
      <c r="A685" t="s">
        <v>764</v>
      </c>
      <c r="B685" t="s">
        <v>1102</v>
      </c>
      <c r="C685">
        <v>12318</v>
      </c>
      <c r="D685" t="str">
        <f>VLOOKUP(Tabel5[[#This Row],[Klubnavn]],Tabel6[],1,FALSE)</f>
        <v>Torslunde</v>
      </c>
    </row>
    <row r="686" spans="1:4" x14ac:dyDescent="0.25">
      <c r="A686" t="s">
        <v>764</v>
      </c>
      <c r="B686" t="s">
        <v>778</v>
      </c>
      <c r="C686">
        <v>12545</v>
      </c>
      <c r="D686" t="str">
        <f>VLOOKUP(Tabel5[[#This Row],[Klubnavn]],Tabel6[],1,FALSE)</f>
        <v>Torslunde</v>
      </c>
    </row>
    <row r="687" spans="1:4" x14ac:dyDescent="0.25">
      <c r="A687" t="s">
        <v>764</v>
      </c>
      <c r="B687" t="s">
        <v>779</v>
      </c>
      <c r="C687">
        <v>12794</v>
      </c>
      <c r="D687" t="str">
        <f>VLOOKUP(Tabel5[[#This Row],[Klubnavn]],Tabel6[],1,FALSE)</f>
        <v>Torslunde</v>
      </c>
    </row>
    <row r="688" spans="1:4" x14ac:dyDescent="0.25">
      <c r="A688" t="s">
        <v>764</v>
      </c>
      <c r="B688" t="s">
        <v>780</v>
      </c>
      <c r="C688">
        <v>10454</v>
      </c>
      <c r="D688" t="str">
        <f>VLOOKUP(Tabel5[[#This Row],[Klubnavn]],Tabel6[],1,FALSE)</f>
        <v>Torslunde</v>
      </c>
    </row>
    <row r="689" spans="1:4" x14ac:dyDescent="0.25">
      <c r="A689" t="s">
        <v>764</v>
      </c>
      <c r="B689" t="s">
        <v>759</v>
      </c>
      <c r="C689">
        <v>10762</v>
      </c>
      <c r="D689" t="str">
        <f>VLOOKUP(Tabel5[[#This Row],[Klubnavn]],Tabel6[],1,FALSE)</f>
        <v>Torslunde</v>
      </c>
    </row>
    <row r="690" spans="1:4" x14ac:dyDescent="0.25">
      <c r="A690" t="s">
        <v>764</v>
      </c>
      <c r="B690" t="s">
        <v>1112</v>
      </c>
      <c r="C690">
        <v>13545</v>
      </c>
      <c r="D690" t="str">
        <f>VLOOKUP(Tabel5[[#This Row],[Klubnavn]],Tabel6[],1,FALSE)</f>
        <v>Torslunde</v>
      </c>
    </row>
    <row r="691" spans="1:4" x14ac:dyDescent="0.25">
      <c r="A691" t="s">
        <v>764</v>
      </c>
      <c r="B691" t="s">
        <v>781</v>
      </c>
      <c r="C691">
        <v>10536</v>
      </c>
      <c r="D691" t="str">
        <f>VLOOKUP(Tabel5[[#This Row],[Klubnavn]],Tabel6[],1,FALSE)</f>
        <v>Torslunde</v>
      </c>
    </row>
    <row r="692" spans="1:4" x14ac:dyDescent="0.25">
      <c r="A692" t="s">
        <v>764</v>
      </c>
      <c r="B692" t="s">
        <v>1114</v>
      </c>
      <c r="C692">
        <v>13581</v>
      </c>
      <c r="D692" t="str">
        <f>VLOOKUP(Tabel5[[#This Row],[Klubnavn]],Tabel6[],1,FALSE)</f>
        <v>Torslunde</v>
      </c>
    </row>
    <row r="693" spans="1:4" x14ac:dyDescent="0.25">
      <c r="A693" t="s">
        <v>764</v>
      </c>
      <c r="B693" t="s">
        <v>230</v>
      </c>
      <c r="C693">
        <v>10714</v>
      </c>
      <c r="D693" t="str">
        <f>VLOOKUP(Tabel5[[#This Row],[Klubnavn]],Tabel6[],1,FALSE)</f>
        <v>Torslunde</v>
      </c>
    </row>
    <row r="694" spans="1:4" x14ac:dyDescent="0.25">
      <c r="A694" t="s">
        <v>764</v>
      </c>
      <c r="B694" t="s">
        <v>1012</v>
      </c>
      <c r="C694">
        <v>11688</v>
      </c>
      <c r="D694" t="str">
        <f>VLOOKUP(Tabel5[[#This Row],[Klubnavn]],Tabel6[],1,FALSE)</f>
        <v>Torslunde</v>
      </c>
    </row>
    <row r="695" spans="1:4" x14ac:dyDescent="0.25">
      <c r="A695" t="s">
        <v>764</v>
      </c>
      <c r="B695" t="s">
        <v>782</v>
      </c>
      <c r="C695">
        <v>13203</v>
      </c>
      <c r="D695" t="str">
        <f>VLOOKUP(Tabel5[[#This Row],[Klubnavn]],Tabel6[],1,FALSE)</f>
        <v>Torslunde</v>
      </c>
    </row>
    <row r="696" spans="1:4" x14ac:dyDescent="0.25">
      <c r="A696" t="s">
        <v>764</v>
      </c>
      <c r="B696" t="s">
        <v>1004</v>
      </c>
      <c r="C696">
        <v>13507</v>
      </c>
      <c r="D696" t="str">
        <f>VLOOKUP(Tabel5[[#This Row],[Klubnavn]],Tabel6[],1,FALSE)</f>
        <v>Torslunde</v>
      </c>
    </row>
    <row r="697" spans="1:4" x14ac:dyDescent="0.25">
      <c r="A697" t="s">
        <v>764</v>
      </c>
      <c r="B697" t="s">
        <v>783</v>
      </c>
      <c r="C697">
        <v>11008</v>
      </c>
      <c r="D697" t="str">
        <f>VLOOKUP(Tabel5[[#This Row],[Klubnavn]],Tabel6[],1,FALSE)</f>
        <v>Torslunde</v>
      </c>
    </row>
    <row r="698" spans="1:4" x14ac:dyDescent="0.25">
      <c r="A698" t="s">
        <v>764</v>
      </c>
      <c r="B698" t="s">
        <v>784</v>
      </c>
      <c r="C698">
        <v>12861</v>
      </c>
      <c r="D698" t="str">
        <f>VLOOKUP(Tabel5[[#This Row],[Klubnavn]],Tabel6[],1,FALSE)</f>
        <v>Torslunde</v>
      </c>
    </row>
    <row r="699" spans="1:4" x14ac:dyDescent="0.25">
      <c r="A699" t="s">
        <v>764</v>
      </c>
      <c r="B699" t="s">
        <v>785</v>
      </c>
      <c r="C699">
        <v>13171</v>
      </c>
      <c r="D699" t="str">
        <f>VLOOKUP(Tabel5[[#This Row],[Klubnavn]],Tabel6[],1,FALSE)</f>
        <v>Torslunde</v>
      </c>
    </row>
    <row r="700" spans="1:4" x14ac:dyDescent="0.25">
      <c r="A700" t="s">
        <v>764</v>
      </c>
      <c r="B700" t="s">
        <v>666</v>
      </c>
      <c r="C700">
        <v>10897</v>
      </c>
      <c r="D700" t="str">
        <f>VLOOKUP(Tabel5[[#This Row],[Klubnavn]],Tabel6[],1,FALSE)</f>
        <v>Torslunde</v>
      </c>
    </row>
    <row r="701" spans="1:4" x14ac:dyDescent="0.25">
      <c r="A701" t="s">
        <v>764</v>
      </c>
      <c r="B701" t="s">
        <v>786</v>
      </c>
      <c r="C701">
        <v>10499</v>
      </c>
      <c r="D701" t="str">
        <f>VLOOKUP(Tabel5[[#This Row],[Klubnavn]],Tabel6[],1,FALSE)</f>
        <v>Torslunde</v>
      </c>
    </row>
    <row r="702" spans="1:4" x14ac:dyDescent="0.25">
      <c r="A702" t="s">
        <v>764</v>
      </c>
      <c r="B702" t="s">
        <v>787</v>
      </c>
      <c r="C702">
        <v>10444</v>
      </c>
      <c r="D702" t="str">
        <f>VLOOKUP(Tabel5[[#This Row],[Klubnavn]],Tabel6[],1,FALSE)</f>
        <v>Torslunde</v>
      </c>
    </row>
    <row r="703" spans="1:4" x14ac:dyDescent="0.25">
      <c r="A703" t="s">
        <v>764</v>
      </c>
      <c r="B703" t="s">
        <v>1163</v>
      </c>
      <c r="C703">
        <v>13583</v>
      </c>
      <c r="D703" t="str">
        <f>VLOOKUP(Tabel5[[#This Row],[Klubnavn]],Tabel6[],1,FALSE)</f>
        <v>Torslunde</v>
      </c>
    </row>
    <row r="704" spans="1:4" x14ac:dyDescent="0.25">
      <c r="A704" t="s">
        <v>764</v>
      </c>
      <c r="B704" t="s">
        <v>788</v>
      </c>
      <c r="C704">
        <v>10956</v>
      </c>
      <c r="D704" t="str">
        <f>VLOOKUP(Tabel5[[#This Row],[Klubnavn]],Tabel6[],1,FALSE)</f>
        <v>Torslunde</v>
      </c>
    </row>
    <row r="705" spans="1:4" x14ac:dyDescent="0.25">
      <c r="A705" t="s">
        <v>764</v>
      </c>
      <c r="B705" t="s">
        <v>789</v>
      </c>
      <c r="C705">
        <v>10547</v>
      </c>
      <c r="D705" t="str">
        <f>VLOOKUP(Tabel5[[#This Row],[Klubnavn]],Tabel6[],1,FALSE)</f>
        <v>Torslunde</v>
      </c>
    </row>
    <row r="706" spans="1:4" x14ac:dyDescent="0.25">
      <c r="A706" t="s">
        <v>764</v>
      </c>
      <c r="B706" t="s">
        <v>790</v>
      </c>
      <c r="C706">
        <v>13204</v>
      </c>
      <c r="D706" t="str">
        <f>VLOOKUP(Tabel5[[#This Row],[Klubnavn]],Tabel6[],1,FALSE)</f>
        <v>Torslunde</v>
      </c>
    </row>
    <row r="707" spans="1:4" x14ac:dyDescent="0.25">
      <c r="A707" t="s">
        <v>764</v>
      </c>
      <c r="B707" t="s">
        <v>1182</v>
      </c>
      <c r="C707">
        <v>13585</v>
      </c>
      <c r="D707" t="str">
        <f>VLOOKUP(Tabel5[[#This Row],[Klubnavn]],Tabel6[],1,FALSE)</f>
        <v>Torslunde</v>
      </c>
    </row>
    <row r="708" spans="1:4" x14ac:dyDescent="0.25">
      <c r="A708" t="s">
        <v>764</v>
      </c>
      <c r="B708" t="s">
        <v>791</v>
      </c>
      <c r="C708">
        <v>11138</v>
      </c>
      <c r="D708" t="str">
        <f>VLOOKUP(Tabel5[[#This Row],[Klubnavn]],Tabel6[],1,FALSE)</f>
        <v>Torslunde</v>
      </c>
    </row>
    <row r="709" spans="1:4" x14ac:dyDescent="0.25">
      <c r="A709" t="s">
        <v>764</v>
      </c>
      <c r="B709" t="s">
        <v>792</v>
      </c>
      <c r="C709">
        <v>10680</v>
      </c>
      <c r="D709" t="str">
        <f>VLOOKUP(Tabel5[[#This Row],[Klubnavn]],Tabel6[],1,FALSE)</f>
        <v>Torslunde</v>
      </c>
    </row>
    <row r="710" spans="1:4" x14ac:dyDescent="0.25">
      <c r="A710" t="s">
        <v>344</v>
      </c>
      <c r="B710" t="s">
        <v>161</v>
      </c>
      <c r="C710">
        <v>12254</v>
      </c>
      <c r="D710" t="str">
        <f>VLOOKUP(Tabel5[[#This Row],[Klubnavn]],Tabel6[],1,FALSE)</f>
        <v>TP Herfølge</v>
      </c>
    </row>
    <row r="711" spans="1:4" x14ac:dyDescent="0.25">
      <c r="A711" t="s">
        <v>344</v>
      </c>
      <c r="B711" t="s">
        <v>623</v>
      </c>
      <c r="C711">
        <v>13183</v>
      </c>
      <c r="D711" t="str">
        <f>VLOOKUP(Tabel5[[#This Row],[Klubnavn]],Tabel6[],1,FALSE)</f>
        <v>TP Herfølge</v>
      </c>
    </row>
    <row r="712" spans="1:4" x14ac:dyDescent="0.25">
      <c r="A712" t="s">
        <v>344</v>
      </c>
      <c r="B712" t="s">
        <v>345</v>
      </c>
      <c r="C712">
        <v>12272</v>
      </c>
      <c r="D712" t="str">
        <f>VLOOKUP(Tabel5[[#This Row],[Klubnavn]],Tabel6[],1,FALSE)</f>
        <v>TP Herfølge</v>
      </c>
    </row>
    <row r="713" spans="1:4" x14ac:dyDescent="0.25">
      <c r="A713" t="s">
        <v>344</v>
      </c>
      <c r="B713" t="s">
        <v>487</v>
      </c>
      <c r="C713">
        <v>12763</v>
      </c>
      <c r="D713" t="str">
        <f>VLOOKUP(Tabel5[[#This Row],[Klubnavn]],Tabel6[],1,FALSE)</f>
        <v>TP Herfølge</v>
      </c>
    </row>
    <row r="714" spans="1:4" x14ac:dyDescent="0.25">
      <c r="A714" t="s">
        <v>344</v>
      </c>
      <c r="B714" t="s">
        <v>1077</v>
      </c>
      <c r="C714">
        <v>12944</v>
      </c>
      <c r="D714" t="str">
        <f>VLOOKUP(Tabel5[[#This Row],[Klubnavn]],Tabel6[],1,FALSE)</f>
        <v>TP Herfølge</v>
      </c>
    </row>
    <row r="715" spans="1:4" x14ac:dyDescent="0.25">
      <c r="A715" t="s">
        <v>344</v>
      </c>
      <c r="B715" t="s">
        <v>188</v>
      </c>
      <c r="C715">
        <v>12257</v>
      </c>
      <c r="D715" t="str">
        <f>VLOOKUP(Tabel5[[#This Row],[Klubnavn]],Tabel6[],1,FALSE)</f>
        <v>TP Herfølge</v>
      </c>
    </row>
    <row r="716" spans="1:4" x14ac:dyDescent="0.25">
      <c r="A716" t="s">
        <v>344</v>
      </c>
      <c r="B716" t="s">
        <v>708</v>
      </c>
      <c r="C716">
        <v>13337</v>
      </c>
      <c r="D716" t="str">
        <f>VLOOKUP(Tabel5[[#This Row],[Klubnavn]],Tabel6[],1,FALSE)</f>
        <v>TP Herfølge</v>
      </c>
    </row>
    <row r="717" spans="1:4" x14ac:dyDescent="0.25">
      <c r="A717" t="s">
        <v>344</v>
      </c>
      <c r="B717" t="s">
        <v>191</v>
      </c>
      <c r="C717">
        <v>12552</v>
      </c>
      <c r="D717" t="str">
        <f>VLOOKUP(Tabel5[[#This Row],[Klubnavn]],Tabel6[],1,FALSE)</f>
        <v>TP Herfølge</v>
      </c>
    </row>
    <row r="718" spans="1:4" x14ac:dyDescent="0.25">
      <c r="A718" t="s">
        <v>344</v>
      </c>
      <c r="B718" t="s">
        <v>793</v>
      </c>
      <c r="C718">
        <v>13458</v>
      </c>
      <c r="D718" t="str">
        <f>VLOOKUP(Tabel5[[#This Row],[Klubnavn]],Tabel6[],1,FALSE)</f>
        <v>TP Herfølge</v>
      </c>
    </row>
    <row r="719" spans="1:4" x14ac:dyDescent="0.25">
      <c r="A719" t="s">
        <v>344</v>
      </c>
      <c r="B719" t="s">
        <v>995</v>
      </c>
      <c r="C719">
        <v>13501</v>
      </c>
      <c r="D719" t="str">
        <f>VLOOKUP(Tabel5[[#This Row],[Klubnavn]],Tabel6[],1,FALSE)</f>
        <v>TP Herfølge</v>
      </c>
    </row>
    <row r="720" spans="1:4" x14ac:dyDescent="0.25">
      <c r="A720" t="s">
        <v>344</v>
      </c>
      <c r="B720" t="s">
        <v>593</v>
      </c>
      <c r="C720">
        <v>13132</v>
      </c>
      <c r="D720" t="str">
        <f>VLOOKUP(Tabel5[[#This Row],[Klubnavn]],Tabel6[],1,FALSE)</f>
        <v>TP Herfølge</v>
      </c>
    </row>
    <row r="721" spans="1:4" x14ac:dyDescent="0.25">
      <c r="A721" t="s">
        <v>344</v>
      </c>
      <c r="B721" t="s">
        <v>205</v>
      </c>
      <c r="C721">
        <v>12258</v>
      </c>
      <c r="D721" t="str">
        <f>VLOOKUP(Tabel5[[#This Row],[Klubnavn]],Tabel6[],1,FALSE)</f>
        <v>TP Herfølge</v>
      </c>
    </row>
    <row r="722" spans="1:4" x14ac:dyDescent="0.25">
      <c r="A722" t="s">
        <v>344</v>
      </c>
      <c r="B722" t="s">
        <v>1092</v>
      </c>
      <c r="C722">
        <v>12898</v>
      </c>
      <c r="D722" t="str">
        <f>VLOOKUP(Tabel5[[#This Row],[Klubnavn]],Tabel6[],1,FALSE)</f>
        <v>TP Herfølge</v>
      </c>
    </row>
    <row r="723" spans="1:4" x14ac:dyDescent="0.25">
      <c r="A723" t="s">
        <v>344</v>
      </c>
      <c r="B723" t="s">
        <v>1188</v>
      </c>
      <c r="C723">
        <v>13594</v>
      </c>
      <c r="D723" t="str">
        <f>VLOOKUP(Tabel5[[#This Row],[Klubnavn]],Tabel6[],1,FALSE)</f>
        <v>TP Herfølge</v>
      </c>
    </row>
    <row r="724" spans="1:4" x14ac:dyDescent="0.25">
      <c r="A724" t="s">
        <v>344</v>
      </c>
      <c r="B724" t="s">
        <v>645</v>
      </c>
      <c r="C724">
        <v>13275</v>
      </c>
      <c r="D724" t="str">
        <f>VLOOKUP(Tabel5[[#This Row],[Klubnavn]],Tabel6[],1,FALSE)</f>
        <v>TP Herfølge</v>
      </c>
    </row>
    <row r="725" spans="1:4" x14ac:dyDescent="0.25">
      <c r="A725" t="s">
        <v>344</v>
      </c>
      <c r="B725" t="s">
        <v>1108</v>
      </c>
      <c r="C725">
        <v>13083</v>
      </c>
      <c r="D725" t="str">
        <f>VLOOKUP(Tabel5[[#This Row],[Klubnavn]],Tabel6[],1,FALSE)</f>
        <v>TP Herfølge</v>
      </c>
    </row>
    <row r="726" spans="1:4" x14ac:dyDescent="0.25">
      <c r="A726" t="s">
        <v>344</v>
      </c>
      <c r="B726" t="s">
        <v>1110</v>
      </c>
      <c r="C726">
        <v>12945</v>
      </c>
      <c r="D726" t="str">
        <f>VLOOKUP(Tabel5[[#This Row],[Klubnavn]],Tabel6[],1,FALSE)</f>
        <v>TP Herfølge</v>
      </c>
    </row>
    <row r="727" spans="1:4" x14ac:dyDescent="0.25">
      <c r="A727" t="s">
        <v>344</v>
      </c>
      <c r="B727" t="s">
        <v>228</v>
      </c>
      <c r="C727">
        <v>12260</v>
      </c>
      <c r="D727" t="str">
        <f>VLOOKUP(Tabel5[[#This Row],[Klubnavn]],Tabel6[],1,FALSE)</f>
        <v>TP Herfølge</v>
      </c>
    </row>
    <row r="728" spans="1:4" x14ac:dyDescent="0.25">
      <c r="A728" t="s">
        <v>344</v>
      </c>
      <c r="B728" t="s">
        <v>649</v>
      </c>
      <c r="C728">
        <v>13263</v>
      </c>
      <c r="D728" t="str">
        <f>VLOOKUP(Tabel5[[#This Row],[Klubnavn]],Tabel6[],1,FALSE)</f>
        <v>TP Herfølge</v>
      </c>
    </row>
    <row r="729" spans="1:4" x14ac:dyDescent="0.25">
      <c r="A729" t="s">
        <v>344</v>
      </c>
      <c r="B729" t="s">
        <v>234</v>
      </c>
      <c r="C729">
        <v>12261</v>
      </c>
      <c r="D729" t="str">
        <f>VLOOKUP(Tabel5[[#This Row],[Klubnavn]],Tabel6[],1,FALSE)</f>
        <v>TP Herfølge</v>
      </c>
    </row>
    <row r="730" spans="1:4" x14ac:dyDescent="0.25">
      <c r="A730" t="s">
        <v>344</v>
      </c>
      <c r="B730" t="s">
        <v>899</v>
      </c>
      <c r="C730">
        <v>13375</v>
      </c>
      <c r="D730" t="str">
        <f>VLOOKUP(Tabel5[[#This Row],[Klubnavn]],Tabel6[],1,FALSE)</f>
        <v>TP Herfølge</v>
      </c>
    </row>
    <row r="731" spans="1:4" x14ac:dyDescent="0.25">
      <c r="A731" t="s">
        <v>344</v>
      </c>
      <c r="B731" t="s">
        <v>1116</v>
      </c>
      <c r="C731">
        <v>12553</v>
      </c>
      <c r="D731" t="str">
        <f>VLOOKUP(Tabel5[[#This Row],[Klubnavn]],Tabel6[],1,FALSE)</f>
        <v>TP Herfølge</v>
      </c>
    </row>
    <row r="732" spans="1:4" x14ac:dyDescent="0.25">
      <c r="A732" t="s">
        <v>344</v>
      </c>
      <c r="B732" t="s">
        <v>704</v>
      </c>
      <c r="C732">
        <v>12262</v>
      </c>
      <c r="D732" t="str">
        <f>VLOOKUP(Tabel5[[#This Row],[Klubnavn]],Tabel6[],1,FALSE)</f>
        <v>TP Herfølge</v>
      </c>
    </row>
    <row r="733" spans="1:4" x14ac:dyDescent="0.25">
      <c r="A733" t="s">
        <v>344</v>
      </c>
      <c r="B733" t="s">
        <v>655</v>
      </c>
      <c r="C733">
        <v>13273</v>
      </c>
      <c r="D733" t="str">
        <f>VLOOKUP(Tabel5[[#This Row],[Klubnavn]],Tabel6[],1,FALSE)</f>
        <v>TP Herfølge</v>
      </c>
    </row>
    <row r="734" spans="1:4" x14ac:dyDescent="0.25">
      <c r="A734" t="s">
        <v>344</v>
      </c>
      <c r="B734" t="s">
        <v>248</v>
      </c>
      <c r="C734">
        <v>12342</v>
      </c>
      <c r="D734" t="str">
        <f>VLOOKUP(Tabel5[[#This Row],[Klubnavn]],Tabel6[],1,FALSE)</f>
        <v>TP Herfølge</v>
      </c>
    </row>
    <row r="735" spans="1:4" x14ac:dyDescent="0.25">
      <c r="A735" t="s">
        <v>344</v>
      </c>
      <c r="B735" t="s">
        <v>256</v>
      </c>
      <c r="C735">
        <v>11241</v>
      </c>
      <c r="D735" t="str">
        <f>VLOOKUP(Tabel5[[#This Row],[Klubnavn]],Tabel6[],1,FALSE)</f>
        <v>TP Herfølge</v>
      </c>
    </row>
    <row r="736" spans="1:4" x14ac:dyDescent="0.25">
      <c r="A736" t="s">
        <v>344</v>
      </c>
      <c r="B736" t="s">
        <v>257</v>
      </c>
      <c r="C736">
        <v>12279</v>
      </c>
      <c r="D736" t="str">
        <f>VLOOKUP(Tabel5[[#This Row],[Klubnavn]],Tabel6[],1,FALSE)</f>
        <v>TP Herfølge</v>
      </c>
    </row>
    <row r="737" spans="1:4" x14ac:dyDescent="0.25">
      <c r="A737" t="s">
        <v>344</v>
      </c>
      <c r="B737" t="s">
        <v>258</v>
      </c>
      <c r="C737">
        <v>12263</v>
      </c>
      <c r="D737" t="str">
        <f>VLOOKUP(Tabel5[[#This Row],[Klubnavn]],Tabel6[],1,FALSE)</f>
        <v>TP Herfølge</v>
      </c>
    </row>
    <row r="738" spans="1:4" x14ac:dyDescent="0.25">
      <c r="A738" t="s">
        <v>344</v>
      </c>
      <c r="B738" t="s">
        <v>1130</v>
      </c>
      <c r="C738">
        <v>12784</v>
      </c>
      <c r="D738" t="str">
        <f>VLOOKUP(Tabel5[[#This Row],[Klubnavn]],Tabel6[],1,FALSE)</f>
        <v>TP Herfølge</v>
      </c>
    </row>
    <row r="739" spans="1:4" x14ac:dyDescent="0.25">
      <c r="A739" t="s">
        <v>344</v>
      </c>
      <c r="B739" t="s">
        <v>361</v>
      </c>
      <c r="C739">
        <v>12828</v>
      </c>
      <c r="D739" t="str">
        <f>VLOOKUP(Tabel5[[#This Row],[Klubnavn]],Tabel6[],1,FALSE)</f>
        <v>TP Herfølge</v>
      </c>
    </row>
    <row r="740" spans="1:4" x14ac:dyDescent="0.25">
      <c r="A740" t="s">
        <v>344</v>
      </c>
      <c r="B740" t="s">
        <v>277</v>
      </c>
      <c r="C740">
        <v>12335</v>
      </c>
      <c r="D740" t="str">
        <f>VLOOKUP(Tabel5[[#This Row],[Klubnavn]],Tabel6[],1,FALSE)</f>
        <v>TP Herfølge</v>
      </c>
    </row>
    <row r="741" spans="1:4" x14ac:dyDescent="0.25">
      <c r="A741" t="s">
        <v>344</v>
      </c>
      <c r="B741" t="s">
        <v>281</v>
      </c>
      <c r="C741">
        <v>12265</v>
      </c>
      <c r="D741" t="str">
        <f>VLOOKUP(Tabel5[[#This Row],[Klubnavn]],Tabel6[],1,FALSE)</f>
        <v>TP Herfølge</v>
      </c>
    </row>
    <row r="742" spans="1:4" x14ac:dyDescent="0.25">
      <c r="A742" t="s">
        <v>344</v>
      </c>
      <c r="B742" t="s">
        <v>1139</v>
      </c>
      <c r="C742">
        <v>12785</v>
      </c>
      <c r="D742" t="str">
        <f>VLOOKUP(Tabel5[[#This Row],[Klubnavn]],Tabel6[],1,FALSE)</f>
        <v>TP Herfølge</v>
      </c>
    </row>
    <row r="743" spans="1:4" x14ac:dyDescent="0.25">
      <c r="A743" t="s">
        <v>344</v>
      </c>
      <c r="B743" t="s">
        <v>288</v>
      </c>
      <c r="C743">
        <v>12447</v>
      </c>
      <c r="D743" t="str">
        <f>VLOOKUP(Tabel5[[#This Row],[Klubnavn]],Tabel6[],1,FALSE)</f>
        <v>TP Herfølge</v>
      </c>
    </row>
    <row r="744" spans="1:4" x14ac:dyDescent="0.25">
      <c r="A744" t="s">
        <v>344</v>
      </c>
      <c r="B744" t="s">
        <v>928</v>
      </c>
      <c r="C744">
        <v>12394</v>
      </c>
      <c r="D744" t="str">
        <f>VLOOKUP(Tabel5[[#This Row],[Klubnavn]],Tabel6[],1,FALSE)</f>
        <v>TP Herfølge</v>
      </c>
    </row>
    <row r="745" spans="1:4" x14ac:dyDescent="0.25">
      <c r="A745" t="s">
        <v>344</v>
      </c>
      <c r="B745" t="s">
        <v>1144</v>
      </c>
      <c r="C745">
        <v>13558</v>
      </c>
      <c r="D745" t="str">
        <f>VLOOKUP(Tabel5[[#This Row],[Klubnavn]],Tabel6[],1,FALSE)</f>
        <v>TP Herfølge</v>
      </c>
    </row>
    <row r="746" spans="1:4" x14ac:dyDescent="0.25">
      <c r="A746" t="s">
        <v>344</v>
      </c>
      <c r="B746" t="s">
        <v>1145</v>
      </c>
      <c r="C746">
        <v>12448</v>
      </c>
      <c r="D746" t="str">
        <f>VLOOKUP(Tabel5[[#This Row],[Klubnavn]],Tabel6[],1,FALSE)</f>
        <v>TP Herfølge</v>
      </c>
    </row>
    <row r="747" spans="1:4" x14ac:dyDescent="0.25">
      <c r="A747" t="s">
        <v>344</v>
      </c>
      <c r="B747" t="s">
        <v>1146</v>
      </c>
      <c r="C747">
        <v>13563</v>
      </c>
      <c r="D747" t="str">
        <f>VLOOKUP(Tabel5[[#This Row],[Klubnavn]],Tabel6[],1,FALSE)</f>
        <v>TP Herfølge</v>
      </c>
    </row>
    <row r="748" spans="1:4" x14ac:dyDescent="0.25">
      <c r="A748" t="s">
        <v>344</v>
      </c>
      <c r="B748" t="s">
        <v>378</v>
      </c>
      <c r="C748">
        <v>12708</v>
      </c>
      <c r="D748" t="str">
        <f>VLOOKUP(Tabel5[[#This Row],[Klubnavn]],Tabel6[],1,FALSE)</f>
        <v>TP Herfølge</v>
      </c>
    </row>
    <row r="749" spans="1:4" x14ac:dyDescent="0.25">
      <c r="A749" t="s">
        <v>344</v>
      </c>
      <c r="B749" t="s">
        <v>364</v>
      </c>
      <c r="C749">
        <v>12568</v>
      </c>
      <c r="D749" t="str">
        <f>VLOOKUP(Tabel5[[#This Row],[Klubnavn]],Tabel6[],1,FALSE)</f>
        <v>TP Herfølge</v>
      </c>
    </row>
    <row r="750" spans="1:4" x14ac:dyDescent="0.25">
      <c r="A750" t="s">
        <v>344</v>
      </c>
      <c r="B750" t="s">
        <v>296</v>
      </c>
      <c r="C750">
        <v>12273</v>
      </c>
      <c r="D750" t="str">
        <f>VLOOKUP(Tabel5[[#This Row],[Klubnavn]],Tabel6[],1,FALSE)</f>
        <v>TP Herfølge</v>
      </c>
    </row>
    <row r="751" spans="1:4" x14ac:dyDescent="0.25">
      <c r="A751" t="s">
        <v>344</v>
      </c>
      <c r="B751" t="s">
        <v>667</v>
      </c>
      <c r="C751">
        <v>13211</v>
      </c>
      <c r="D751" t="str">
        <f>VLOOKUP(Tabel5[[#This Row],[Klubnavn]],Tabel6[],1,FALSE)</f>
        <v>TP Herfølge</v>
      </c>
    </row>
    <row r="752" spans="1:4" x14ac:dyDescent="0.25">
      <c r="A752" t="s">
        <v>344</v>
      </c>
      <c r="B752" t="s">
        <v>668</v>
      </c>
      <c r="C752">
        <v>13264</v>
      </c>
      <c r="D752" t="str">
        <f>VLOOKUP(Tabel5[[#This Row],[Klubnavn]],Tabel6[],1,FALSE)</f>
        <v>TP Herfølge</v>
      </c>
    </row>
    <row r="753" spans="1:4" x14ac:dyDescent="0.25">
      <c r="A753" t="s">
        <v>344</v>
      </c>
      <c r="B753" t="s">
        <v>568</v>
      </c>
      <c r="C753">
        <v>13081</v>
      </c>
      <c r="D753" t="str">
        <f>VLOOKUP(Tabel5[[#This Row],[Klubnavn]],Tabel6[],1,FALSE)</f>
        <v>TP Herfølge</v>
      </c>
    </row>
    <row r="754" spans="1:4" x14ac:dyDescent="0.25">
      <c r="A754" t="s">
        <v>344</v>
      </c>
      <c r="B754" t="s">
        <v>302</v>
      </c>
      <c r="C754">
        <v>12266</v>
      </c>
      <c r="D754" t="str">
        <f>VLOOKUP(Tabel5[[#This Row],[Klubnavn]],Tabel6[],1,FALSE)</f>
        <v>TP Herfølge</v>
      </c>
    </row>
    <row r="755" spans="1:4" x14ac:dyDescent="0.25">
      <c r="A755" t="s">
        <v>344</v>
      </c>
      <c r="B755" t="s">
        <v>1160</v>
      </c>
      <c r="C755">
        <v>12334</v>
      </c>
      <c r="D755" t="str">
        <f>VLOOKUP(Tabel5[[#This Row],[Klubnavn]],Tabel6[],1,FALSE)</f>
        <v>TP Herfølge</v>
      </c>
    </row>
    <row r="756" spans="1:4" x14ac:dyDescent="0.25">
      <c r="A756" t="s">
        <v>344</v>
      </c>
      <c r="B756" t="s">
        <v>303</v>
      </c>
      <c r="C756">
        <v>12267</v>
      </c>
      <c r="D756" t="str">
        <f>VLOOKUP(Tabel5[[#This Row],[Klubnavn]],Tabel6[],1,FALSE)</f>
        <v>TP Herfølge</v>
      </c>
    </row>
    <row r="757" spans="1:4" x14ac:dyDescent="0.25">
      <c r="A757" t="s">
        <v>344</v>
      </c>
      <c r="B757" t="s">
        <v>304</v>
      </c>
      <c r="C757">
        <v>12268</v>
      </c>
      <c r="D757" t="str">
        <f>VLOOKUP(Tabel5[[#This Row],[Klubnavn]],Tabel6[],1,FALSE)</f>
        <v>TP Herfølge</v>
      </c>
    </row>
    <row r="758" spans="1:4" x14ac:dyDescent="0.25">
      <c r="A758" t="s">
        <v>344</v>
      </c>
      <c r="B758" t="s">
        <v>309</v>
      </c>
      <c r="C758">
        <v>12440</v>
      </c>
      <c r="D758" t="str">
        <f>VLOOKUP(Tabel5[[#This Row],[Klubnavn]],Tabel6[],1,FALSE)</f>
        <v>TP Herfølge</v>
      </c>
    </row>
    <row r="759" spans="1:4" x14ac:dyDescent="0.25">
      <c r="A759" t="s">
        <v>344</v>
      </c>
      <c r="B759" t="s">
        <v>314</v>
      </c>
      <c r="C759">
        <v>12337</v>
      </c>
      <c r="D759" t="str">
        <f>VLOOKUP(Tabel5[[#This Row],[Klubnavn]],Tabel6[],1,FALSE)</f>
        <v>TP Herfølge</v>
      </c>
    </row>
    <row r="760" spans="1:4" x14ac:dyDescent="0.25">
      <c r="A760" t="s">
        <v>344</v>
      </c>
      <c r="B760" t="s">
        <v>594</v>
      </c>
      <c r="C760">
        <v>13131</v>
      </c>
      <c r="D760" t="str">
        <f>VLOOKUP(Tabel5[[#This Row],[Klubnavn]],Tabel6[],1,FALSE)</f>
        <v>TP Herfølge</v>
      </c>
    </row>
    <row r="761" spans="1:4" x14ac:dyDescent="0.25">
      <c r="A761" t="s">
        <v>344</v>
      </c>
      <c r="B761" t="s">
        <v>1168</v>
      </c>
      <c r="C761">
        <v>13554</v>
      </c>
      <c r="D761" t="str">
        <f>VLOOKUP(Tabel5[[#This Row],[Klubnavn]],Tabel6[],1,FALSE)</f>
        <v>TP Herfølge</v>
      </c>
    </row>
    <row r="762" spans="1:4" x14ac:dyDescent="0.25">
      <c r="A762" t="s">
        <v>344</v>
      </c>
      <c r="B762" t="s">
        <v>318</v>
      </c>
      <c r="C762">
        <v>12449</v>
      </c>
      <c r="D762" t="str">
        <f>VLOOKUP(Tabel5[[#This Row],[Klubnavn]],Tabel6[],1,FALSE)</f>
        <v>TP Herfølge</v>
      </c>
    </row>
    <row r="763" spans="1:4" x14ac:dyDescent="0.25">
      <c r="A763" t="s">
        <v>344</v>
      </c>
      <c r="B763" t="s">
        <v>322</v>
      </c>
      <c r="C763">
        <v>12253</v>
      </c>
      <c r="D763" t="str">
        <f>VLOOKUP(Tabel5[[#This Row],[Klubnavn]],Tabel6[],1,FALSE)</f>
        <v>TP Herfølge</v>
      </c>
    </row>
    <row r="764" spans="1:4" x14ac:dyDescent="0.25">
      <c r="A764" t="s">
        <v>344</v>
      </c>
      <c r="B764" t="s">
        <v>670</v>
      </c>
      <c r="C764">
        <v>13274</v>
      </c>
      <c r="D764" t="str">
        <f>VLOOKUP(Tabel5[[#This Row],[Klubnavn]],Tabel6[],1,FALSE)</f>
        <v>TP Herfølge</v>
      </c>
    </row>
    <row r="765" spans="1:4" x14ac:dyDescent="0.25">
      <c r="A765" t="s">
        <v>344</v>
      </c>
      <c r="B765" t="s">
        <v>1175</v>
      </c>
      <c r="C765">
        <v>13082</v>
      </c>
      <c r="D765" t="str">
        <f>VLOOKUP(Tabel5[[#This Row],[Klubnavn]],Tabel6[],1,FALSE)</f>
        <v>TP Herfølge</v>
      </c>
    </row>
    <row r="766" spans="1:4" x14ac:dyDescent="0.25">
      <c r="A766" t="s">
        <v>344</v>
      </c>
      <c r="B766" t="s">
        <v>705</v>
      </c>
      <c r="C766">
        <v>13320</v>
      </c>
      <c r="D766" t="str">
        <f>VLOOKUP(Tabel5[[#This Row],[Klubnavn]],Tabel6[],1,FALSE)</f>
        <v>TP Herfølge</v>
      </c>
    </row>
    <row r="767" spans="1:4" x14ac:dyDescent="0.25">
      <c r="A767" t="s">
        <v>344</v>
      </c>
      <c r="B767" t="s">
        <v>328</v>
      </c>
      <c r="C767">
        <v>12270</v>
      </c>
      <c r="D767" t="str">
        <f>VLOOKUP(Tabel5[[#This Row],[Klubnavn]],Tabel6[],1,FALSE)</f>
        <v>TP Herfølge</v>
      </c>
    </row>
    <row r="768" spans="1:4" x14ac:dyDescent="0.25">
      <c r="A768" t="s">
        <v>344</v>
      </c>
      <c r="B768" t="s">
        <v>706</v>
      </c>
      <c r="C768">
        <v>13318</v>
      </c>
      <c r="D768" t="str">
        <f>VLOOKUP(Tabel5[[#This Row],[Klubnavn]],Tabel6[],1,FALSE)</f>
        <v>TP Herfølge</v>
      </c>
    </row>
    <row r="769" spans="1:4" x14ac:dyDescent="0.25">
      <c r="A769" t="s">
        <v>56</v>
      </c>
      <c r="B769" t="s">
        <v>169</v>
      </c>
      <c r="C769">
        <v>10730</v>
      </c>
      <c r="D769" t="str">
        <f>VLOOKUP(Tabel5[[#This Row],[Klubnavn]],Tabel6[],1,FALSE)</f>
        <v>Troldens</v>
      </c>
    </row>
    <row r="770" spans="1:4" x14ac:dyDescent="0.25">
      <c r="A770" t="s">
        <v>56</v>
      </c>
      <c r="B770" t="s">
        <v>830</v>
      </c>
      <c r="C770">
        <v>10341</v>
      </c>
      <c r="D770" t="str">
        <f>VLOOKUP(Tabel5[[#This Row],[Klubnavn]],Tabel6[],1,FALSE)</f>
        <v>Troldens</v>
      </c>
    </row>
    <row r="771" spans="1:4" x14ac:dyDescent="0.25">
      <c r="A771" t="s">
        <v>56</v>
      </c>
      <c r="B771" t="s">
        <v>994</v>
      </c>
      <c r="C771">
        <v>13502</v>
      </c>
      <c r="D771" t="str">
        <f>VLOOKUP(Tabel5[[#This Row],[Klubnavn]],Tabel6[],1,FALSE)</f>
        <v>Troldens</v>
      </c>
    </row>
    <row r="772" spans="1:4" x14ac:dyDescent="0.25">
      <c r="A772" t="s">
        <v>56</v>
      </c>
      <c r="B772" t="s">
        <v>794</v>
      </c>
      <c r="C772">
        <v>13478</v>
      </c>
      <c r="D772" t="str">
        <f>VLOOKUP(Tabel5[[#This Row],[Klubnavn]],Tabel6[],1,FALSE)</f>
        <v>Troldens</v>
      </c>
    </row>
    <row r="773" spans="1:4" x14ac:dyDescent="0.25">
      <c r="A773" t="s">
        <v>56</v>
      </c>
      <c r="B773" t="s">
        <v>186</v>
      </c>
      <c r="C773">
        <v>12455</v>
      </c>
      <c r="D773" t="str">
        <f>VLOOKUP(Tabel5[[#This Row],[Klubnavn]],Tabel6[],1,FALSE)</f>
        <v>Troldens</v>
      </c>
    </row>
    <row r="774" spans="1:4" x14ac:dyDescent="0.25">
      <c r="A774" t="s">
        <v>56</v>
      </c>
      <c r="B774" t="s">
        <v>795</v>
      </c>
      <c r="C774">
        <v>12094</v>
      </c>
      <c r="D774" t="str">
        <f>VLOOKUP(Tabel5[[#This Row],[Klubnavn]],Tabel6[],1,FALSE)</f>
        <v>Troldens</v>
      </c>
    </row>
    <row r="775" spans="1:4" x14ac:dyDescent="0.25">
      <c r="A775" t="s">
        <v>56</v>
      </c>
      <c r="B775" t="s">
        <v>347</v>
      </c>
      <c r="C775">
        <v>11357</v>
      </c>
      <c r="D775" t="str">
        <f>VLOOKUP(Tabel5[[#This Row],[Klubnavn]],Tabel6[],1,FALSE)</f>
        <v>Troldens</v>
      </c>
    </row>
    <row r="776" spans="1:4" x14ac:dyDescent="0.25">
      <c r="A776" t="s">
        <v>56</v>
      </c>
      <c r="B776" t="s">
        <v>1083</v>
      </c>
      <c r="C776">
        <v>12602</v>
      </c>
      <c r="D776" t="str">
        <f>VLOOKUP(Tabel5[[#This Row],[Klubnavn]],Tabel6[],1,FALSE)</f>
        <v>Troldens</v>
      </c>
    </row>
    <row r="777" spans="1:4" x14ac:dyDescent="0.25">
      <c r="A777" t="s">
        <v>56</v>
      </c>
      <c r="B777" t="s">
        <v>1087</v>
      </c>
      <c r="C777">
        <v>13007</v>
      </c>
      <c r="D777" t="str">
        <f>VLOOKUP(Tabel5[[#This Row],[Klubnavn]],Tabel6[],1,FALSE)</f>
        <v>Troldens</v>
      </c>
    </row>
    <row r="778" spans="1:4" x14ac:dyDescent="0.25">
      <c r="A778" t="s">
        <v>56</v>
      </c>
      <c r="B778" t="s">
        <v>643</v>
      </c>
      <c r="C778">
        <v>12459</v>
      </c>
      <c r="D778" t="str">
        <f>VLOOKUP(Tabel5[[#This Row],[Klubnavn]],Tabel6[],1,FALSE)</f>
        <v>Troldens</v>
      </c>
    </row>
    <row r="779" spans="1:4" x14ac:dyDescent="0.25">
      <c r="A779" t="s">
        <v>56</v>
      </c>
      <c r="B779" t="s">
        <v>501</v>
      </c>
      <c r="C779">
        <v>11030</v>
      </c>
      <c r="D779" t="str">
        <f>VLOOKUP(Tabel5[[#This Row],[Klubnavn]],Tabel6[],1,FALSE)</f>
        <v>Troldens</v>
      </c>
    </row>
    <row r="780" spans="1:4" x14ac:dyDescent="0.25">
      <c r="A780" t="s">
        <v>56</v>
      </c>
      <c r="B780" t="s">
        <v>1096</v>
      </c>
      <c r="C780">
        <v>11843</v>
      </c>
      <c r="D780" t="str">
        <f>VLOOKUP(Tabel5[[#This Row],[Klubnavn]],Tabel6[],1,FALSE)</f>
        <v>Troldens</v>
      </c>
    </row>
    <row r="781" spans="1:4" x14ac:dyDescent="0.25">
      <c r="A781" t="s">
        <v>56</v>
      </c>
      <c r="B781" t="s">
        <v>211</v>
      </c>
      <c r="C781">
        <v>12490</v>
      </c>
      <c r="D781" t="str">
        <f>VLOOKUP(Tabel5[[#This Row],[Klubnavn]],Tabel6[],1,FALSE)</f>
        <v>Troldens</v>
      </c>
    </row>
    <row r="782" spans="1:4" x14ac:dyDescent="0.25">
      <c r="A782" t="s">
        <v>56</v>
      </c>
      <c r="B782" t="s">
        <v>646</v>
      </c>
      <c r="C782">
        <v>13259</v>
      </c>
      <c r="D782" t="str">
        <f>VLOOKUP(Tabel5[[#This Row],[Klubnavn]],Tabel6[],1,FALSE)</f>
        <v>Troldens</v>
      </c>
    </row>
    <row r="783" spans="1:4" x14ac:dyDescent="0.25">
      <c r="A783" t="s">
        <v>56</v>
      </c>
      <c r="B783" t="s">
        <v>217</v>
      </c>
      <c r="C783">
        <v>10924</v>
      </c>
      <c r="D783" t="str">
        <f>VLOOKUP(Tabel5[[#This Row],[Klubnavn]],Tabel6[],1,FALSE)</f>
        <v>Troldens</v>
      </c>
    </row>
    <row r="784" spans="1:4" x14ac:dyDescent="0.25">
      <c r="A784" t="s">
        <v>56</v>
      </c>
      <c r="B784" t="s">
        <v>218</v>
      </c>
      <c r="C784">
        <v>11348</v>
      </c>
      <c r="D784" t="str">
        <f>VLOOKUP(Tabel5[[#This Row],[Klubnavn]],Tabel6[],1,FALSE)</f>
        <v>Troldens</v>
      </c>
    </row>
    <row r="785" spans="1:4" x14ac:dyDescent="0.25">
      <c r="A785" t="s">
        <v>56</v>
      </c>
      <c r="B785" t="s">
        <v>1106</v>
      </c>
      <c r="C785">
        <v>11910</v>
      </c>
      <c r="D785" t="str">
        <f>VLOOKUP(Tabel5[[#This Row],[Klubnavn]],Tabel6[],1,FALSE)</f>
        <v>Troldens</v>
      </c>
    </row>
    <row r="786" spans="1:4" x14ac:dyDescent="0.25">
      <c r="A786" t="s">
        <v>56</v>
      </c>
      <c r="B786" t="s">
        <v>353</v>
      </c>
      <c r="C786">
        <v>11716</v>
      </c>
      <c r="D786" t="str">
        <f>VLOOKUP(Tabel5[[#This Row],[Klubnavn]],Tabel6[],1,FALSE)</f>
        <v>Troldens</v>
      </c>
    </row>
    <row r="787" spans="1:4" x14ac:dyDescent="0.25">
      <c r="A787" t="s">
        <v>56</v>
      </c>
      <c r="B787" t="s">
        <v>235</v>
      </c>
      <c r="C787">
        <v>10788</v>
      </c>
      <c r="D787" t="str">
        <f>VLOOKUP(Tabel5[[#This Row],[Klubnavn]],Tabel6[],1,FALSE)</f>
        <v>Troldens</v>
      </c>
    </row>
    <row r="788" spans="1:4" x14ac:dyDescent="0.25">
      <c r="A788" t="s">
        <v>56</v>
      </c>
      <c r="B788" t="s">
        <v>527</v>
      </c>
      <c r="C788">
        <v>11906</v>
      </c>
      <c r="D788" t="str">
        <f>VLOOKUP(Tabel5[[#This Row],[Klubnavn]],Tabel6[],1,FALSE)</f>
        <v>Troldens</v>
      </c>
    </row>
    <row r="789" spans="1:4" x14ac:dyDescent="0.25">
      <c r="A789" t="s">
        <v>56</v>
      </c>
      <c r="B789" t="s">
        <v>1117</v>
      </c>
      <c r="C789">
        <v>12456</v>
      </c>
      <c r="D789" t="str">
        <f>VLOOKUP(Tabel5[[#This Row],[Klubnavn]],Tabel6[],1,FALSE)</f>
        <v>Troldens</v>
      </c>
    </row>
    <row r="790" spans="1:4" x14ac:dyDescent="0.25">
      <c r="A790" t="s">
        <v>56</v>
      </c>
      <c r="B790" t="s">
        <v>245</v>
      </c>
      <c r="C790">
        <v>11814</v>
      </c>
      <c r="D790" t="str">
        <f>VLOOKUP(Tabel5[[#This Row],[Klubnavn]],Tabel6[],1,FALSE)</f>
        <v>Troldens</v>
      </c>
    </row>
    <row r="791" spans="1:4" x14ac:dyDescent="0.25">
      <c r="A791" t="s">
        <v>56</v>
      </c>
      <c r="B791" t="s">
        <v>596</v>
      </c>
      <c r="C791">
        <v>13133</v>
      </c>
      <c r="D791" t="str">
        <f>VLOOKUP(Tabel5[[#This Row],[Klubnavn]],Tabel6[],1,FALSE)</f>
        <v>Troldens</v>
      </c>
    </row>
    <row r="792" spans="1:4" x14ac:dyDescent="0.25">
      <c r="A792" t="s">
        <v>56</v>
      </c>
      <c r="B792" t="s">
        <v>265</v>
      </c>
      <c r="C792">
        <v>10761</v>
      </c>
      <c r="D792" t="str">
        <f>VLOOKUP(Tabel5[[#This Row],[Klubnavn]],Tabel6[],1,FALSE)</f>
        <v>Troldens</v>
      </c>
    </row>
    <row r="793" spans="1:4" x14ac:dyDescent="0.25">
      <c r="A793" t="s">
        <v>56</v>
      </c>
      <c r="B793" t="s">
        <v>619</v>
      </c>
      <c r="C793">
        <v>13141</v>
      </c>
      <c r="D793" t="str">
        <f>VLOOKUP(Tabel5[[#This Row],[Klubnavn]],Tabel6[],1,FALSE)</f>
        <v>Troldens</v>
      </c>
    </row>
    <row r="794" spans="1:4" x14ac:dyDescent="0.25">
      <c r="A794" t="s">
        <v>56</v>
      </c>
      <c r="B794" t="s">
        <v>275</v>
      </c>
      <c r="C794">
        <v>10336</v>
      </c>
      <c r="D794" t="str">
        <f>VLOOKUP(Tabel5[[#This Row],[Klubnavn]],Tabel6[],1,FALSE)</f>
        <v>Troldens</v>
      </c>
    </row>
    <row r="795" spans="1:4" x14ac:dyDescent="0.25">
      <c r="A795" t="s">
        <v>56</v>
      </c>
      <c r="B795" t="s">
        <v>1133</v>
      </c>
      <c r="C795">
        <v>12879</v>
      </c>
      <c r="D795" t="str">
        <f>VLOOKUP(Tabel5[[#This Row],[Klubnavn]],Tabel6[],1,FALSE)</f>
        <v>Troldens</v>
      </c>
    </row>
    <row r="796" spans="1:4" x14ac:dyDescent="0.25">
      <c r="A796" t="s">
        <v>56</v>
      </c>
      <c r="B796" t="s">
        <v>796</v>
      </c>
      <c r="C796">
        <v>12084</v>
      </c>
      <c r="D796" t="str">
        <f>VLOOKUP(Tabel5[[#This Row],[Klubnavn]],Tabel6[],1,FALSE)</f>
        <v>Troldens</v>
      </c>
    </row>
    <row r="797" spans="1:4" x14ac:dyDescent="0.25">
      <c r="A797" t="s">
        <v>56</v>
      </c>
      <c r="B797" t="s">
        <v>1138</v>
      </c>
      <c r="C797">
        <v>12457</v>
      </c>
      <c r="D797" t="str">
        <f>VLOOKUP(Tabel5[[#This Row],[Klubnavn]],Tabel6[],1,FALSE)</f>
        <v>Troldens</v>
      </c>
    </row>
    <row r="798" spans="1:4" x14ac:dyDescent="0.25">
      <c r="A798" t="s">
        <v>56</v>
      </c>
      <c r="B798" t="s">
        <v>287</v>
      </c>
      <c r="C798">
        <v>10994</v>
      </c>
      <c r="D798" t="str">
        <f>VLOOKUP(Tabel5[[#This Row],[Klubnavn]],Tabel6[],1,FALSE)</f>
        <v>Troldens</v>
      </c>
    </row>
    <row r="799" spans="1:4" x14ac:dyDescent="0.25">
      <c r="A799" t="s">
        <v>56</v>
      </c>
      <c r="B799" t="s">
        <v>363</v>
      </c>
      <c r="C799">
        <v>12076</v>
      </c>
      <c r="D799" t="str">
        <f>VLOOKUP(Tabel5[[#This Row],[Klubnavn]],Tabel6[],1,FALSE)</f>
        <v>Troldens</v>
      </c>
    </row>
    <row r="800" spans="1:4" x14ac:dyDescent="0.25">
      <c r="A800" t="s">
        <v>56</v>
      </c>
      <c r="B800" t="s">
        <v>1159</v>
      </c>
      <c r="C800">
        <v>12309</v>
      </c>
      <c r="D800" t="str">
        <f>VLOOKUP(Tabel5[[#This Row],[Klubnavn]],Tabel6[],1,FALSE)</f>
        <v>Troldens</v>
      </c>
    </row>
    <row r="801" spans="1:4" x14ac:dyDescent="0.25">
      <c r="A801" t="s">
        <v>56</v>
      </c>
      <c r="B801" t="s">
        <v>305</v>
      </c>
      <c r="C801">
        <v>11908</v>
      </c>
      <c r="D801" t="str">
        <f>VLOOKUP(Tabel5[[#This Row],[Klubnavn]],Tabel6[],1,FALSE)</f>
        <v>Troldens</v>
      </c>
    </row>
    <row r="802" spans="1:4" x14ac:dyDescent="0.25">
      <c r="A802" t="s">
        <v>56</v>
      </c>
      <c r="B802" t="s">
        <v>307</v>
      </c>
      <c r="C802">
        <v>12458</v>
      </c>
      <c r="D802" t="str">
        <f>VLOOKUP(Tabel5[[#This Row],[Klubnavn]],Tabel6[],1,FALSE)</f>
        <v>Troldens</v>
      </c>
    </row>
    <row r="803" spans="1:4" x14ac:dyDescent="0.25">
      <c r="A803" t="s">
        <v>56</v>
      </c>
      <c r="B803" t="s">
        <v>1164</v>
      </c>
      <c r="C803">
        <v>12097</v>
      </c>
      <c r="D803" t="str">
        <f>VLOOKUP(Tabel5[[#This Row],[Klubnavn]],Tabel6[],1,FALSE)</f>
        <v>Troldens</v>
      </c>
    </row>
    <row r="804" spans="1:4" x14ac:dyDescent="0.25">
      <c r="A804" t="s">
        <v>56</v>
      </c>
      <c r="B804" t="s">
        <v>575</v>
      </c>
      <c r="C804">
        <v>12913</v>
      </c>
      <c r="D804" t="str">
        <f>VLOOKUP(Tabel5[[#This Row],[Klubnavn]],Tabel6[],1,FALSE)</f>
        <v>Troldens</v>
      </c>
    </row>
    <row r="805" spans="1:4" x14ac:dyDescent="0.25">
      <c r="A805" t="s">
        <v>56</v>
      </c>
      <c r="B805" t="s">
        <v>317</v>
      </c>
      <c r="C805">
        <v>11186</v>
      </c>
      <c r="D805" t="str">
        <f>VLOOKUP(Tabel5[[#This Row],[Klubnavn]],Tabel6[],1,FALSE)</f>
        <v>Troldens</v>
      </c>
    </row>
    <row r="806" spans="1:4" x14ac:dyDescent="0.25">
      <c r="A806" t="s">
        <v>56</v>
      </c>
      <c r="B806" t="s">
        <v>620</v>
      </c>
      <c r="C806">
        <v>11188</v>
      </c>
      <c r="D806" t="str">
        <f>VLOOKUP(Tabel5[[#This Row],[Klubnavn]],Tabel6[],1,FALSE)</f>
        <v>Troldens</v>
      </c>
    </row>
    <row r="807" spans="1:4" x14ac:dyDescent="0.25">
      <c r="A807" t="s">
        <v>56</v>
      </c>
      <c r="B807" t="s">
        <v>797</v>
      </c>
      <c r="C807">
        <v>13401</v>
      </c>
      <c r="D807" t="str">
        <f>VLOOKUP(Tabel5[[#This Row],[Klubnavn]],Tabel6[],1,FALSE)</f>
        <v>Troldens</v>
      </c>
    </row>
    <row r="808" spans="1:4" x14ac:dyDescent="0.25">
      <c r="A808" t="s">
        <v>56</v>
      </c>
      <c r="B808" t="s">
        <v>333</v>
      </c>
      <c r="C808">
        <v>12454</v>
      </c>
      <c r="D808" t="str">
        <f>VLOOKUP(Tabel5[[#This Row],[Klubnavn]],Tabel6[],1,FALSE)</f>
        <v>Troldens</v>
      </c>
    </row>
    <row r="809" spans="1:4" x14ac:dyDescent="0.25">
      <c r="A809" t="s">
        <v>812</v>
      </c>
      <c r="B809" t="s">
        <v>835</v>
      </c>
      <c r="C809">
        <v>12514</v>
      </c>
      <c r="D809" t="str">
        <f>VLOOKUP(Tabel5[[#This Row],[Klubnavn]],Tabel6[],1,FALSE)</f>
        <v>Vendsyssel</v>
      </c>
    </row>
    <row r="810" spans="1:4" x14ac:dyDescent="0.25">
      <c r="A810" t="s">
        <v>812</v>
      </c>
      <c r="B810" t="s">
        <v>841</v>
      </c>
      <c r="C810">
        <v>11073</v>
      </c>
      <c r="D810" t="str">
        <f>VLOOKUP(Tabel5[[#This Row],[Klubnavn]],Tabel6[],1,FALSE)</f>
        <v>Vendsyssel</v>
      </c>
    </row>
    <row r="811" spans="1:4" x14ac:dyDescent="0.25">
      <c r="A811" t="s">
        <v>812</v>
      </c>
      <c r="B811" t="s">
        <v>996</v>
      </c>
      <c r="C811">
        <v>13503</v>
      </c>
      <c r="D811" t="str">
        <f>VLOOKUP(Tabel5[[#This Row],[Klubnavn]],Tabel6[],1,FALSE)</f>
        <v>Vendsyssel</v>
      </c>
    </row>
    <row r="812" spans="1:4" x14ac:dyDescent="0.25">
      <c r="A812" t="s">
        <v>812</v>
      </c>
      <c r="B812" t="s">
        <v>987</v>
      </c>
      <c r="C812">
        <v>13491</v>
      </c>
      <c r="D812" t="str">
        <f>VLOOKUP(Tabel5[[#This Row],[Klubnavn]],Tabel6[],1,FALSE)</f>
        <v>Vendsyssel</v>
      </c>
    </row>
    <row r="813" spans="1:4" x14ac:dyDescent="0.25">
      <c r="A813" t="s">
        <v>812</v>
      </c>
      <c r="B813" t="s">
        <v>884</v>
      </c>
      <c r="C813">
        <v>12511</v>
      </c>
      <c r="D813" t="str">
        <f>VLOOKUP(Tabel5[[#This Row],[Klubnavn]],Tabel6[],1,FALSE)</f>
        <v>Vendsyssel</v>
      </c>
    </row>
    <row r="814" spans="1:4" x14ac:dyDescent="0.25">
      <c r="A814" t="s">
        <v>812</v>
      </c>
      <c r="B814" t="s">
        <v>892</v>
      </c>
      <c r="C814">
        <v>13455</v>
      </c>
      <c r="D814" t="str">
        <f>VLOOKUP(Tabel5[[#This Row],[Klubnavn]],Tabel6[],1,FALSE)</f>
        <v>Vendsyssel</v>
      </c>
    </row>
    <row r="815" spans="1:4" x14ac:dyDescent="0.25">
      <c r="A815" t="s">
        <v>812</v>
      </c>
      <c r="B815" t="s">
        <v>906</v>
      </c>
      <c r="C815">
        <v>12516</v>
      </c>
      <c r="D815" t="str">
        <f>VLOOKUP(Tabel5[[#This Row],[Klubnavn]],Tabel6[],1,FALSE)</f>
        <v>Vendsyssel</v>
      </c>
    </row>
    <row r="816" spans="1:4" x14ac:dyDescent="0.25">
      <c r="A816" t="s">
        <v>812</v>
      </c>
      <c r="B816" t="s">
        <v>1134</v>
      </c>
      <c r="C816">
        <v>12515</v>
      </c>
      <c r="D816" t="str">
        <f>VLOOKUP(Tabel5[[#This Row],[Klubnavn]],Tabel6[],1,FALSE)</f>
        <v>Vendsyssel</v>
      </c>
    </row>
    <row r="817" spans="1:4" x14ac:dyDescent="0.25">
      <c r="A817" t="s">
        <v>812</v>
      </c>
      <c r="B817" t="s">
        <v>940</v>
      </c>
      <c r="C817">
        <v>11815</v>
      </c>
      <c r="D817" t="str">
        <f>VLOOKUP(Tabel5[[#This Row],[Klubnavn]],Tabel6[],1,FALSE)</f>
        <v>Vendsyssel</v>
      </c>
    </row>
    <row r="818" spans="1:4" x14ac:dyDescent="0.25">
      <c r="A818" t="s">
        <v>812</v>
      </c>
      <c r="B818" t="s">
        <v>942</v>
      </c>
      <c r="C818">
        <v>13483</v>
      </c>
      <c r="D818" t="str">
        <f>VLOOKUP(Tabel5[[#This Row],[Klubnavn]],Tabel6[],1,FALSE)</f>
        <v>Vendsyssel</v>
      </c>
    </row>
    <row r="819" spans="1:4" x14ac:dyDescent="0.25">
      <c r="A819" t="s">
        <v>812</v>
      </c>
      <c r="B819" t="s">
        <v>943</v>
      </c>
      <c r="C819">
        <v>12809</v>
      </c>
      <c r="D819" t="str">
        <f>VLOOKUP(Tabel5[[#This Row],[Klubnavn]],Tabel6[],1,FALSE)</f>
        <v>Vendsyssel</v>
      </c>
    </row>
    <row r="820" spans="1:4" x14ac:dyDescent="0.25">
      <c r="A820" t="s">
        <v>812</v>
      </c>
      <c r="B820" t="s">
        <v>958</v>
      </c>
      <c r="C820">
        <v>12808</v>
      </c>
      <c r="D820" t="str">
        <f>VLOOKUP(Tabel5[[#This Row],[Klubnavn]],Tabel6[],1,FALSE)</f>
        <v>Vendsyssel</v>
      </c>
    </row>
    <row r="821" spans="1:4" x14ac:dyDescent="0.25">
      <c r="A821" t="s">
        <v>812</v>
      </c>
      <c r="B821" t="s">
        <v>964</v>
      </c>
      <c r="C821">
        <v>13210</v>
      </c>
      <c r="D821" t="str">
        <f>VLOOKUP(Tabel5[[#This Row],[Klubnavn]],Tabel6[],1,FALSE)</f>
        <v>Vendsyssel</v>
      </c>
    </row>
    <row r="822" spans="1:4" x14ac:dyDescent="0.25">
      <c r="A822" t="s">
        <v>812</v>
      </c>
      <c r="B822" t="s">
        <v>965</v>
      </c>
      <c r="C822">
        <v>12517</v>
      </c>
      <c r="D822" t="str">
        <f>VLOOKUP(Tabel5[[#This Row],[Klubnavn]],Tabel6[],1,FALSE)</f>
        <v>Vendsyssel</v>
      </c>
    </row>
    <row r="823" spans="1:4" x14ac:dyDescent="0.25">
      <c r="A823" t="s">
        <v>59</v>
      </c>
      <c r="B823" t="s">
        <v>597</v>
      </c>
      <c r="C823">
        <v>11753</v>
      </c>
      <c r="D823" t="str">
        <f>VLOOKUP(Tabel5[[#This Row],[Klubnavn]],Tabel6[],1,FALSE)</f>
        <v>Vestfyn</v>
      </c>
    </row>
    <row r="824" spans="1:4" x14ac:dyDescent="0.25">
      <c r="A824" t="s">
        <v>59</v>
      </c>
      <c r="B824" t="s">
        <v>1065</v>
      </c>
      <c r="C824">
        <v>12212</v>
      </c>
      <c r="D824" t="str">
        <f>VLOOKUP(Tabel5[[#This Row],[Klubnavn]],Tabel6[],1,FALSE)</f>
        <v>Vestfyn</v>
      </c>
    </row>
    <row r="825" spans="1:4" x14ac:dyDescent="0.25">
      <c r="A825" t="s">
        <v>59</v>
      </c>
      <c r="B825" t="s">
        <v>1068</v>
      </c>
      <c r="C825">
        <v>12398</v>
      </c>
      <c r="D825" t="str">
        <f>VLOOKUP(Tabel5[[#This Row],[Klubnavn]],Tabel6[],1,FALSE)</f>
        <v>Vestfyn</v>
      </c>
    </row>
    <row r="826" spans="1:4" x14ac:dyDescent="0.25">
      <c r="A826" t="s">
        <v>59</v>
      </c>
      <c r="B826" t="s">
        <v>836</v>
      </c>
      <c r="C826">
        <v>10590</v>
      </c>
      <c r="D826" t="str">
        <f>VLOOKUP(Tabel5[[#This Row],[Klubnavn]],Tabel6[],1,FALSE)</f>
        <v>Vestfyn</v>
      </c>
    </row>
    <row r="827" spans="1:4" x14ac:dyDescent="0.25">
      <c r="A827" t="s">
        <v>59</v>
      </c>
      <c r="B827" t="s">
        <v>1072</v>
      </c>
      <c r="C827">
        <v>12907</v>
      </c>
      <c r="D827" t="str">
        <f>VLOOKUP(Tabel5[[#This Row],[Klubnavn]],Tabel6[],1,FALSE)</f>
        <v>Vestfyn</v>
      </c>
    </row>
    <row r="828" spans="1:4" x14ac:dyDescent="0.25">
      <c r="A828" t="s">
        <v>59</v>
      </c>
      <c r="B828" t="s">
        <v>1078</v>
      </c>
      <c r="C828">
        <v>12600</v>
      </c>
      <c r="D828" t="str">
        <f>VLOOKUP(Tabel5[[#This Row],[Klubnavn]],Tabel6[],1,FALSE)</f>
        <v>Vestfyn</v>
      </c>
    </row>
    <row r="829" spans="1:4" x14ac:dyDescent="0.25">
      <c r="A829" t="s">
        <v>59</v>
      </c>
      <c r="B829" t="s">
        <v>1081</v>
      </c>
      <c r="C829">
        <v>11858</v>
      </c>
      <c r="D829" t="str">
        <f>VLOOKUP(Tabel5[[#This Row],[Klubnavn]],Tabel6[],1,FALSE)</f>
        <v>Vestfyn</v>
      </c>
    </row>
    <row r="830" spans="1:4" x14ac:dyDescent="0.25">
      <c r="A830" t="s">
        <v>59</v>
      </c>
      <c r="B830" t="s">
        <v>194</v>
      </c>
      <c r="C830">
        <v>12346</v>
      </c>
      <c r="D830" t="str">
        <f>VLOOKUP(Tabel5[[#This Row],[Klubnavn]],Tabel6[],1,FALSE)</f>
        <v>Vestfyn</v>
      </c>
    </row>
    <row r="831" spans="1:4" x14ac:dyDescent="0.25">
      <c r="A831" t="s">
        <v>59</v>
      </c>
      <c r="B831" t="s">
        <v>848</v>
      </c>
      <c r="C831">
        <v>11488</v>
      </c>
      <c r="D831" t="str">
        <f>VLOOKUP(Tabel5[[#This Row],[Klubnavn]],Tabel6[],1,FALSE)</f>
        <v>Vestfyn</v>
      </c>
    </row>
    <row r="832" spans="1:4" x14ac:dyDescent="0.25">
      <c r="A832" t="s">
        <v>59</v>
      </c>
      <c r="B832" t="s">
        <v>851</v>
      </c>
      <c r="C832">
        <v>10365</v>
      </c>
      <c r="D832" t="str">
        <f>VLOOKUP(Tabel5[[#This Row],[Klubnavn]],Tabel6[],1,FALSE)</f>
        <v>Vestfyn</v>
      </c>
    </row>
    <row r="833" spans="1:4" x14ac:dyDescent="0.25">
      <c r="A833" t="s">
        <v>59</v>
      </c>
      <c r="B833" t="s">
        <v>1186</v>
      </c>
      <c r="C833">
        <v>13603</v>
      </c>
      <c r="D833" t="str">
        <f>VLOOKUP(Tabel5[[#This Row],[Klubnavn]],Tabel6[],1,FALSE)</f>
        <v>Vestfyn</v>
      </c>
    </row>
    <row r="834" spans="1:4" x14ac:dyDescent="0.25">
      <c r="A834" t="s">
        <v>59</v>
      </c>
      <c r="B834" t="s">
        <v>1013</v>
      </c>
      <c r="C834">
        <v>11499</v>
      </c>
      <c r="D834" t="str">
        <f>VLOOKUP(Tabel5[[#This Row],[Klubnavn]],Tabel6[],1,FALSE)</f>
        <v>Vestfyn</v>
      </c>
    </row>
    <row r="835" spans="1:4" x14ac:dyDescent="0.25">
      <c r="A835" t="s">
        <v>59</v>
      </c>
      <c r="B835" t="s">
        <v>862</v>
      </c>
      <c r="C835">
        <v>10777</v>
      </c>
      <c r="D835" t="str">
        <f>VLOOKUP(Tabel5[[#This Row],[Klubnavn]],Tabel6[],1,FALSE)</f>
        <v>Vestfyn</v>
      </c>
    </row>
    <row r="836" spans="1:4" x14ac:dyDescent="0.25">
      <c r="A836" t="s">
        <v>59</v>
      </c>
      <c r="B836" t="s">
        <v>350</v>
      </c>
      <c r="C836">
        <v>12597</v>
      </c>
      <c r="D836" t="str">
        <f>VLOOKUP(Tabel5[[#This Row],[Klubnavn]],Tabel6[],1,FALSE)</f>
        <v>Vestfyn</v>
      </c>
    </row>
    <row r="837" spans="1:4" x14ac:dyDescent="0.25">
      <c r="A837" t="s">
        <v>59</v>
      </c>
      <c r="B837" t="s">
        <v>216</v>
      </c>
      <c r="C837">
        <v>12345</v>
      </c>
      <c r="D837" t="str">
        <f>VLOOKUP(Tabel5[[#This Row],[Klubnavn]],Tabel6[],1,FALSE)</f>
        <v>Vestfyn</v>
      </c>
    </row>
    <row r="838" spans="1:4" x14ac:dyDescent="0.25">
      <c r="A838" t="s">
        <v>59</v>
      </c>
      <c r="B838" t="s">
        <v>1103</v>
      </c>
      <c r="C838">
        <v>12686</v>
      </c>
      <c r="D838" t="str">
        <f>VLOOKUP(Tabel5[[#This Row],[Klubnavn]],Tabel6[],1,FALSE)</f>
        <v>Vestfyn</v>
      </c>
    </row>
    <row r="839" spans="1:4" x14ac:dyDescent="0.25">
      <c r="A839" t="s">
        <v>59</v>
      </c>
      <c r="B839" t="s">
        <v>1104</v>
      </c>
      <c r="C839">
        <v>12555</v>
      </c>
      <c r="D839" t="str">
        <f>VLOOKUP(Tabel5[[#This Row],[Klubnavn]],Tabel6[],1,FALSE)</f>
        <v>Vestfyn</v>
      </c>
    </row>
    <row r="840" spans="1:4" x14ac:dyDescent="0.25">
      <c r="A840" t="s">
        <v>59</v>
      </c>
      <c r="B840" t="s">
        <v>882</v>
      </c>
      <c r="C840">
        <v>10291</v>
      </c>
      <c r="D840" t="str">
        <f>VLOOKUP(Tabel5[[#This Row],[Klubnavn]],Tabel6[],1,FALSE)</f>
        <v>Vestfyn</v>
      </c>
    </row>
    <row r="841" spans="1:4" x14ac:dyDescent="0.25">
      <c r="A841" t="s">
        <v>59</v>
      </c>
      <c r="B841" t="s">
        <v>226</v>
      </c>
      <c r="C841">
        <v>11680</v>
      </c>
      <c r="D841" t="str">
        <f>VLOOKUP(Tabel5[[#This Row],[Klubnavn]],Tabel6[],1,FALSE)</f>
        <v>Vestfyn</v>
      </c>
    </row>
    <row r="842" spans="1:4" x14ac:dyDescent="0.25">
      <c r="A842" t="s">
        <v>59</v>
      </c>
      <c r="B842" t="s">
        <v>1035</v>
      </c>
      <c r="C842">
        <v>11697</v>
      </c>
      <c r="D842" t="str">
        <f>VLOOKUP(Tabel5[[#This Row],[Klubnavn]],Tabel6[],1,FALSE)</f>
        <v>Vestfyn</v>
      </c>
    </row>
    <row r="843" spans="1:4" x14ac:dyDescent="0.25">
      <c r="A843" t="s">
        <v>59</v>
      </c>
      <c r="B843" t="s">
        <v>229</v>
      </c>
      <c r="C843">
        <v>11114</v>
      </c>
      <c r="D843" t="str">
        <f>VLOOKUP(Tabel5[[#This Row],[Klubnavn]],Tabel6[],1,FALSE)</f>
        <v>Vestfyn</v>
      </c>
    </row>
    <row r="844" spans="1:4" x14ac:dyDescent="0.25">
      <c r="A844" t="s">
        <v>59</v>
      </c>
      <c r="B844" t="s">
        <v>894</v>
      </c>
      <c r="C844">
        <v>10316</v>
      </c>
      <c r="D844" t="str">
        <f>VLOOKUP(Tabel5[[#This Row],[Klubnavn]],Tabel6[],1,FALSE)</f>
        <v>Vestfyn</v>
      </c>
    </row>
    <row r="845" spans="1:4" x14ac:dyDescent="0.25">
      <c r="A845" t="s">
        <v>59</v>
      </c>
      <c r="B845" t="s">
        <v>895</v>
      </c>
      <c r="C845">
        <v>13457</v>
      </c>
      <c r="D845" t="str">
        <f>VLOOKUP(Tabel5[[#This Row],[Klubnavn]],Tabel6[],1,FALSE)</f>
        <v>Vestfyn</v>
      </c>
    </row>
    <row r="846" spans="1:4" x14ac:dyDescent="0.25">
      <c r="A846" t="s">
        <v>59</v>
      </c>
      <c r="B846" t="s">
        <v>233</v>
      </c>
      <c r="C846">
        <v>11992</v>
      </c>
      <c r="D846" t="str">
        <f>VLOOKUP(Tabel5[[#This Row],[Klubnavn]],Tabel6[],1,FALSE)</f>
        <v>Vestfyn</v>
      </c>
    </row>
    <row r="847" spans="1:4" x14ac:dyDescent="0.25">
      <c r="A847" t="s">
        <v>59</v>
      </c>
      <c r="B847" t="s">
        <v>1115</v>
      </c>
      <c r="C847">
        <v>11691</v>
      </c>
      <c r="D847" t="str">
        <f>VLOOKUP(Tabel5[[#This Row],[Klubnavn]],Tabel6[],1,FALSE)</f>
        <v>Vestfyn</v>
      </c>
    </row>
    <row r="848" spans="1:4" x14ac:dyDescent="0.25">
      <c r="A848" t="s">
        <v>59</v>
      </c>
      <c r="B848" t="s">
        <v>629</v>
      </c>
      <c r="C848">
        <v>12037</v>
      </c>
      <c r="D848" t="str">
        <f>VLOOKUP(Tabel5[[#This Row],[Klubnavn]],Tabel6[],1,FALSE)</f>
        <v>Vestfyn</v>
      </c>
    </row>
    <row r="849" spans="1:4" x14ac:dyDescent="0.25">
      <c r="A849" t="s">
        <v>59</v>
      </c>
      <c r="B849" t="s">
        <v>253</v>
      </c>
      <c r="C849">
        <v>11544</v>
      </c>
      <c r="D849" t="str">
        <f>VLOOKUP(Tabel5[[#This Row],[Klubnavn]],Tabel6[],1,FALSE)</f>
        <v>Vestfyn</v>
      </c>
    </row>
    <row r="850" spans="1:4" x14ac:dyDescent="0.25">
      <c r="A850" t="s">
        <v>59</v>
      </c>
      <c r="B850" t="s">
        <v>909</v>
      </c>
      <c r="C850">
        <v>11483</v>
      </c>
      <c r="D850" t="str">
        <f>VLOOKUP(Tabel5[[#This Row],[Klubnavn]],Tabel6[],1,FALSE)</f>
        <v>Vestfyn</v>
      </c>
    </row>
    <row r="851" spans="1:4" x14ac:dyDescent="0.25">
      <c r="A851" t="s">
        <v>59</v>
      </c>
      <c r="B851" t="s">
        <v>910</v>
      </c>
      <c r="C851">
        <v>11039</v>
      </c>
      <c r="D851" t="str">
        <f>VLOOKUP(Tabel5[[#This Row],[Klubnavn]],Tabel6[],1,FALSE)</f>
        <v>Vestfyn</v>
      </c>
    </row>
    <row r="852" spans="1:4" x14ac:dyDescent="0.25">
      <c r="A852" t="s">
        <v>59</v>
      </c>
      <c r="B852" t="s">
        <v>1123</v>
      </c>
      <c r="C852">
        <v>12598</v>
      </c>
      <c r="D852" t="str">
        <f>VLOOKUP(Tabel5[[#This Row],[Klubnavn]],Tabel6[],1,FALSE)</f>
        <v>Vestfyn</v>
      </c>
    </row>
    <row r="853" spans="1:4" x14ac:dyDescent="0.25">
      <c r="A853" t="s">
        <v>59</v>
      </c>
      <c r="B853" t="s">
        <v>396</v>
      </c>
      <c r="C853">
        <v>10697</v>
      </c>
      <c r="D853" t="str">
        <f>VLOOKUP(Tabel5[[#This Row],[Klubnavn]],Tabel6[],1,FALSE)</f>
        <v>Vestfyn</v>
      </c>
    </row>
    <row r="854" spans="1:4" x14ac:dyDescent="0.25">
      <c r="A854" t="s">
        <v>59</v>
      </c>
      <c r="B854" t="s">
        <v>268</v>
      </c>
      <c r="C854">
        <v>12408</v>
      </c>
      <c r="D854" t="str">
        <f>VLOOKUP(Tabel5[[#This Row],[Klubnavn]],Tabel6[],1,FALSE)</f>
        <v>Vestfyn</v>
      </c>
    </row>
    <row r="855" spans="1:4" x14ac:dyDescent="0.25">
      <c r="A855" t="s">
        <v>59</v>
      </c>
      <c r="B855" t="s">
        <v>1014</v>
      </c>
      <c r="C855">
        <v>13515</v>
      </c>
      <c r="D855" t="str">
        <f>VLOOKUP(Tabel5[[#This Row],[Klubnavn]],Tabel6[],1,FALSE)</f>
        <v>Vestfyn</v>
      </c>
    </row>
    <row r="856" spans="1:4" x14ac:dyDescent="0.25">
      <c r="A856" t="s">
        <v>59</v>
      </c>
      <c r="B856" t="s">
        <v>1129</v>
      </c>
      <c r="C856">
        <v>12438</v>
      </c>
      <c r="D856" t="str">
        <f>VLOOKUP(Tabel5[[#This Row],[Klubnavn]],Tabel6[],1,FALSE)</f>
        <v>Vestfyn</v>
      </c>
    </row>
    <row r="857" spans="1:4" x14ac:dyDescent="0.25">
      <c r="A857" t="s">
        <v>59</v>
      </c>
      <c r="B857" t="s">
        <v>595</v>
      </c>
      <c r="C857">
        <v>11412</v>
      </c>
      <c r="D857" t="str">
        <f>VLOOKUP(Tabel5[[#This Row],[Klubnavn]],Tabel6[],1,FALSE)</f>
        <v>Vestfyn</v>
      </c>
    </row>
    <row r="858" spans="1:4" x14ac:dyDescent="0.25">
      <c r="A858" t="s">
        <v>59</v>
      </c>
      <c r="B858" t="s">
        <v>798</v>
      </c>
      <c r="C858">
        <v>13340</v>
      </c>
      <c r="D858" t="str">
        <f>VLOOKUP(Tabel5[[#This Row],[Klubnavn]],Tabel6[],1,FALSE)</f>
        <v>Vestfyn</v>
      </c>
    </row>
    <row r="859" spans="1:4" x14ac:dyDescent="0.25">
      <c r="A859" t="s">
        <v>59</v>
      </c>
      <c r="B859" t="s">
        <v>289</v>
      </c>
      <c r="C859">
        <v>11469</v>
      </c>
      <c r="D859" t="str">
        <f>VLOOKUP(Tabel5[[#This Row],[Klubnavn]],Tabel6[],1,FALSE)</f>
        <v>Vestfyn</v>
      </c>
    </row>
    <row r="860" spans="1:4" x14ac:dyDescent="0.25">
      <c r="A860" t="s">
        <v>59</v>
      </c>
      <c r="B860" t="s">
        <v>555</v>
      </c>
      <c r="C860">
        <v>11526</v>
      </c>
      <c r="D860" t="str">
        <f>VLOOKUP(Tabel5[[#This Row],[Klubnavn]],Tabel6[],1,FALSE)</f>
        <v>Vestfyn</v>
      </c>
    </row>
    <row r="861" spans="1:4" x14ac:dyDescent="0.25">
      <c r="A861" t="s">
        <v>59</v>
      </c>
      <c r="B861" t="s">
        <v>929</v>
      </c>
      <c r="C861">
        <v>13456</v>
      </c>
      <c r="D861" t="str">
        <f>VLOOKUP(Tabel5[[#This Row],[Klubnavn]],Tabel6[],1,FALSE)</f>
        <v>Vestfyn</v>
      </c>
    </row>
    <row r="862" spans="1:4" x14ac:dyDescent="0.25">
      <c r="A862" t="s">
        <v>59</v>
      </c>
      <c r="B862" t="s">
        <v>930</v>
      </c>
      <c r="C862">
        <v>11511</v>
      </c>
      <c r="D862" t="str">
        <f>VLOOKUP(Tabel5[[#This Row],[Klubnavn]],Tabel6[],1,FALSE)</f>
        <v>Vestfyn</v>
      </c>
    </row>
    <row r="863" spans="1:4" x14ac:dyDescent="0.25">
      <c r="A863" t="s">
        <v>59</v>
      </c>
      <c r="B863" t="s">
        <v>1155</v>
      </c>
      <c r="C863">
        <v>13092</v>
      </c>
      <c r="D863" t="str">
        <f>VLOOKUP(Tabel5[[#This Row],[Klubnavn]],Tabel6[],1,FALSE)</f>
        <v>Vestfyn</v>
      </c>
    </row>
    <row r="864" spans="1:4" x14ac:dyDescent="0.25">
      <c r="A864" t="s">
        <v>59</v>
      </c>
      <c r="B864" t="s">
        <v>1156</v>
      </c>
      <c r="C864">
        <v>12453</v>
      </c>
      <c r="D864" t="str">
        <f>VLOOKUP(Tabel5[[#This Row],[Klubnavn]],Tabel6[],1,FALSE)</f>
        <v>Vestfyn</v>
      </c>
    </row>
    <row r="865" spans="1:4" x14ac:dyDescent="0.25">
      <c r="A865" t="s">
        <v>59</v>
      </c>
      <c r="B865" t="s">
        <v>1044</v>
      </c>
      <c r="C865">
        <v>13522</v>
      </c>
      <c r="D865" t="str">
        <f>VLOOKUP(Tabel5[[#This Row],[Klubnavn]],Tabel6[],1,FALSE)</f>
        <v>Vestfyn</v>
      </c>
    </row>
    <row r="866" spans="1:4" x14ac:dyDescent="0.25">
      <c r="A866" t="s">
        <v>59</v>
      </c>
      <c r="B866" t="s">
        <v>937</v>
      </c>
      <c r="C866">
        <v>10438</v>
      </c>
      <c r="D866" t="str">
        <f>VLOOKUP(Tabel5[[#This Row],[Klubnavn]],Tabel6[],1,FALSE)</f>
        <v>Vestfyn</v>
      </c>
    </row>
    <row r="867" spans="1:4" x14ac:dyDescent="0.25">
      <c r="A867" t="s">
        <v>59</v>
      </c>
      <c r="B867" t="s">
        <v>300</v>
      </c>
      <c r="C867">
        <v>11210</v>
      </c>
      <c r="D867" t="str">
        <f>VLOOKUP(Tabel5[[#This Row],[Klubnavn]],Tabel6[],1,FALSE)</f>
        <v>Vestfyn</v>
      </c>
    </row>
    <row r="868" spans="1:4" x14ac:dyDescent="0.25">
      <c r="A868" t="s">
        <v>59</v>
      </c>
      <c r="B868" t="s">
        <v>943</v>
      </c>
      <c r="C868">
        <v>10739</v>
      </c>
      <c r="D868" t="str">
        <f>VLOOKUP(Tabel5[[#This Row],[Klubnavn]],Tabel6[],1,FALSE)</f>
        <v>Vestfyn</v>
      </c>
    </row>
    <row r="869" spans="1:4" x14ac:dyDescent="0.25">
      <c r="A869" t="s">
        <v>59</v>
      </c>
      <c r="B869" t="s">
        <v>365</v>
      </c>
      <c r="C869">
        <v>10535</v>
      </c>
      <c r="D869" t="str">
        <f>VLOOKUP(Tabel5[[#This Row],[Klubnavn]],Tabel6[],1,FALSE)</f>
        <v>Vestfyn</v>
      </c>
    </row>
    <row r="870" spans="1:4" x14ac:dyDescent="0.25">
      <c r="A870" t="s">
        <v>59</v>
      </c>
      <c r="B870" t="s">
        <v>1049</v>
      </c>
      <c r="C870">
        <v>11482</v>
      </c>
      <c r="D870" t="str">
        <f>VLOOKUP(Tabel5[[#This Row],[Klubnavn]],Tabel6[],1,FALSE)</f>
        <v>Vestfyn</v>
      </c>
    </row>
    <row r="871" spans="1:4" x14ac:dyDescent="0.25">
      <c r="A871" t="s">
        <v>59</v>
      </c>
      <c r="B871" t="s">
        <v>1166</v>
      </c>
      <c r="C871">
        <v>12201</v>
      </c>
      <c r="D871" t="str">
        <f>VLOOKUP(Tabel5[[#This Row],[Klubnavn]],Tabel6[],1,FALSE)</f>
        <v>Vestfyn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3F630-E2AF-4644-A655-0B8A6FFBC726}">
  <dimension ref="A1:C26"/>
  <sheetViews>
    <sheetView workbookViewId="0">
      <pane ySplit="1" topLeftCell="A2" activePane="bottomLeft" state="frozen"/>
      <selection activeCell="L1" sqref="L1:X2"/>
      <selection pane="bottomLeft" activeCell="L1" sqref="L1:X2"/>
    </sheetView>
  </sheetViews>
  <sheetFormatPr defaultRowHeight="15" x14ac:dyDescent="0.25"/>
  <cols>
    <col min="1" max="2" width="18.42578125" bestFit="1" customWidth="1"/>
    <col min="3" max="3" width="13" style="37" customWidth="1"/>
  </cols>
  <sheetData>
    <row r="1" spans="1:3" x14ac:dyDescent="0.25">
      <c r="A1" t="s">
        <v>16</v>
      </c>
      <c r="B1" t="s">
        <v>988</v>
      </c>
      <c r="C1" s="37" t="s">
        <v>992</v>
      </c>
    </row>
    <row r="2" spans="1:3" x14ac:dyDescent="0.25">
      <c r="A2" t="str">
        <f t="shared" ref="A2:A26" si="0">IF(B2="Amager P96",B2,IF(ISNUMBER(VALUE(RIGHT(B2,1))),LEFT(B2,LEN(B2)-2),B2))</f>
        <v>Amager P96</v>
      </c>
      <c r="B2" t="s">
        <v>804</v>
      </c>
      <c r="C2" s="37">
        <f>COUNTIF('Spillere 5.9'!A:A,Tabel6[[#This Row],[Klub]])</f>
        <v>56</v>
      </c>
    </row>
    <row r="3" spans="1:3" x14ac:dyDescent="0.25">
      <c r="A3" t="str">
        <f t="shared" si="0"/>
        <v>Amager P96</v>
      </c>
      <c r="B3" t="s">
        <v>810</v>
      </c>
      <c r="C3" s="37">
        <f>COUNTIF('Spillere 5.9'!A:A,Tabel6[[#This Row],[Klub]])</f>
        <v>56</v>
      </c>
    </row>
    <row r="4" spans="1:3" x14ac:dyDescent="0.25">
      <c r="A4" t="str">
        <f t="shared" si="0"/>
        <v>Brabrand</v>
      </c>
      <c r="B4" t="s">
        <v>813</v>
      </c>
      <c r="C4" s="37">
        <f>COUNTIF('Spillere 5.9'!A:A,Tabel6[[#This Row],[Klub]])</f>
        <v>47</v>
      </c>
    </row>
    <row r="5" spans="1:3" x14ac:dyDescent="0.25">
      <c r="A5" t="str">
        <f t="shared" si="0"/>
        <v>Bøgeskov</v>
      </c>
      <c r="B5" t="s">
        <v>26</v>
      </c>
      <c r="C5" s="37">
        <f>COUNTIF('Spillere 5.9'!A:A,Tabel6[[#This Row],[Klub]])</f>
        <v>13</v>
      </c>
    </row>
    <row r="6" spans="1:3" x14ac:dyDescent="0.25">
      <c r="A6" t="str">
        <f t="shared" si="0"/>
        <v>Eskilstrup</v>
      </c>
      <c r="B6" t="s">
        <v>728</v>
      </c>
      <c r="C6" s="37">
        <f>COUNTIF('Spillere 5.9'!A:A,Tabel6[[#This Row],[Klub]])</f>
        <v>15</v>
      </c>
    </row>
    <row r="7" spans="1:3" x14ac:dyDescent="0.25">
      <c r="A7" t="str">
        <f t="shared" si="0"/>
        <v>FIF</v>
      </c>
      <c r="B7" t="s">
        <v>808</v>
      </c>
      <c r="C7" s="37">
        <f>COUNTIF('Spillere 5.9'!A:A,Tabel6[[#This Row],[Klub]])</f>
        <v>48</v>
      </c>
    </row>
    <row r="8" spans="1:3" x14ac:dyDescent="0.25">
      <c r="A8" t="str">
        <f t="shared" si="0"/>
        <v>Gentofte</v>
      </c>
      <c r="B8" t="s">
        <v>29</v>
      </c>
      <c r="C8" s="37">
        <f>COUNTIF('Spillere 5.9'!A:A,Tabel6[[#This Row],[Klub]])</f>
        <v>43</v>
      </c>
    </row>
    <row r="9" spans="1:3" x14ac:dyDescent="0.25">
      <c r="A9" t="str">
        <f t="shared" si="0"/>
        <v>Hasselgrisen</v>
      </c>
      <c r="B9" t="s">
        <v>737</v>
      </c>
      <c r="C9" s="37">
        <f>COUNTIF('Spillere 5.9'!A:A,Tabel6[[#This Row],[Klub]])</f>
        <v>20</v>
      </c>
    </row>
    <row r="10" spans="1:3" x14ac:dyDescent="0.25">
      <c r="A10" t="str">
        <f t="shared" si="0"/>
        <v>Hedebo</v>
      </c>
      <c r="B10" t="s">
        <v>809</v>
      </c>
      <c r="C10" s="37">
        <f>COUNTIF('Spillere 5.9'!A:A,Tabel6[[#This Row],[Klub]])</f>
        <v>122</v>
      </c>
    </row>
    <row r="11" spans="1:3" x14ac:dyDescent="0.25">
      <c r="A11" t="str">
        <f t="shared" si="0"/>
        <v>Hedebo</v>
      </c>
      <c r="B11" t="s">
        <v>806</v>
      </c>
      <c r="C11" s="37">
        <f>COUNTIF('Spillere 5.9'!A:A,Tabel6[[#This Row],[Klub]])</f>
        <v>122</v>
      </c>
    </row>
    <row r="12" spans="1:3" x14ac:dyDescent="0.25">
      <c r="A12" t="str">
        <f t="shared" si="0"/>
        <v>Helsingør</v>
      </c>
      <c r="B12" t="s">
        <v>413</v>
      </c>
      <c r="C12" s="37">
        <f>COUNTIF('Spillere 5.9'!A:A,Tabel6[[#This Row],[Klub]])</f>
        <v>20</v>
      </c>
    </row>
    <row r="13" spans="1:3" x14ac:dyDescent="0.25">
      <c r="A13" t="str">
        <f t="shared" si="0"/>
        <v>Hvirring</v>
      </c>
      <c r="B13" t="s">
        <v>814</v>
      </c>
      <c r="C13" s="37">
        <f>COUNTIF('Spillere 5.9'!A:A,Tabel6[[#This Row],[Klub]])</f>
        <v>38</v>
      </c>
    </row>
    <row r="14" spans="1:3" x14ac:dyDescent="0.25">
      <c r="A14" t="str">
        <f t="shared" si="0"/>
        <v>Kliken</v>
      </c>
      <c r="B14" t="s">
        <v>815</v>
      </c>
      <c r="C14" s="37">
        <f>COUNTIF('Spillere 5.9'!A:A,Tabel6[[#This Row],[Klub]])</f>
        <v>54</v>
      </c>
    </row>
    <row r="15" spans="1:3" x14ac:dyDescent="0.25">
      <c r="A15" t="str">
        <f t="shared" si="0"/>
        <v>Kliken</v>
      </c>
      <c r="B15" t="s">
        <v>818</v>
      </c>
      <c r="C15" s="37">
        <f>COUNTIF('Spillere 5.9'!A:A,Tabel6[[#This Row],[Klub]])</f>
        <v>54</v>
      </c>
    </row>
    <row r="16" spans="1:3" x14ac:dyDescent="0.25">
      <c r="A16" t="str">
        <f t="shared" si="0"/>
        <v>Korsør</v>
      </c>
      <c r="B16" t="s">
        <v>819</v>
      </c>
      <c r="C16" s="37">
        <f>COUNTIF('Spillere 5.9'!A:A,Tabel6[[#This Row],[Klub]])</f>
        <v>27</v>
      </c>
    </row>
    <row r="17" spans="1:3" x14ac:dyDescent="0.25">
      <c r="A17" t="str">
        <f t="shared" si="0"/>
        <v>Læborg Petanque</v>
      </c>
      <c r="B17" t="s">
        <v>816</v>
      </c>
      <c r="C17" s="37">
        <f>COUNTIF('Spillere 5.9'!A:A,Tabel6[[#This Row],[Klub]])</f>
        <v>46</v>
      </c>
    </row>
    <row r="18" spans="1:3" x14ac:dyDescent="0.25">
      <c r="A18" t="str">
        <f t="shared" si="0"/>
        <v>Roskilde</v>
      </c>
      <c r="B18" t="s">
        <v>46</v>
      </c>
      <c r="C18" s="37">
        <f>COUNTIF('Spillere 5.9'!A:A,Tabel6[[#This Row],[Klub]])</f>
        <v>15</v>
      </c>
    </row>
    <row r="19" spans="1:3" x14ac:dyDescent="0.25">
      <c r="A19" t="str">
        <f t="shared" si="0"/>
        <v>Star Master's</v>
      </c>
      <c r="B19" t="s">
        <v>821</v>
      </c>
      <c r="C19" s="37">
        <f>COUNTIF('Spillere 5.9'!A:A,Tabel6[[#This Row],[Klub]])</f>
        <v>81</v>
      </c>
    </row>
    <row r="20" spans="1:3" x14ac:dyDescent="0.25">
      <c r="A20" t="str">
        <f t="shared" si="0"/>
        <v>Stensved Petanque</v>
      </c>
      <c r="B20" t="s">
        <v>342</v>
      </c>
      <c r="C20" s="37">
        <f>COUNTIF('Spillere 5.9'!A:A,Tabel6[[#This Row],[Klub]])</f>
        <v>18</v>
      </c>
    </row>
    <row r="21" spans="1:3" x14ac:dyDescent="0.25">
      <c r="A21" t="str">
        <f t="shared" si="0"/>
        <v>Torslunde</v>
      </c>
      <c r="B21" t="s">
        <v>805</v>
      </c>
      <c r="C21" s="37">
        <f>COUNTIF('Spillere 5.9'!A:A,Tabel6[[#This Row],[Klub]])</f>
        <v>45</v>
      </c>
    </row>
    <row r="22" spans="1:3" x14ac:dyDescent="0.25">
      <c r="A22" t="str">
        <f t="shared" si="0"/>
        <v>TP Herfølge</v>
      </c>
      <c r="B22" t="s">
        <v>820</v>
      </c>
      <c r="C22" s="37">
        <f>COUNTIF('Spillere 5.9'!A:A,Tabel6[[#This Row],[Klub]])</f>
        <v>59</v>
      </c>
    </row>
    <row r="23" spans="1:3" x14ac:dyDescent="0.25">
      <c r="A23" t="str">
        <f t="shared" si="0"/>
        <v>TP Herfølge</v>
      </c>
      <c r="B23" t="s">
        <v>801</v>
      </c>
      <c r="C23" s="37">
        <f>COUNTIF('Spillere 5.9'!A:A,Tabel6[[#This Row],[Klub]])</f>
        <v>59</v>
      </c>
    </row>
    <row r="24" spans="1:3" x14ac:dyDescent="0.25">
      <c r="A24" t="str">
        <f t="shared" si="0"/>
        <v>Troldens</v>
      </c>
      <c r="B24" t="s">
        <v>802</v>
      </c>
      <c r="C24" s="37">
        <f>COUNTIF('Spillere 5.9'!A:A,Tabel6[[#This Row],[Klub]])</f>
        <v>40</v>
      </c>
    </row>
    <row r="25" spans="1:3" x14ac:dyDescent="0.25">
      <c r="A25" t="str">
        <f t="shared" si="0"/>
        <v>Vendsyssel</v>
      </c>
      <c r="B25" t="s">
        <v>812</v>
      </c>
      <c r="C25" s="37">
        <f>COUNTIF('Spillere 5.9'!A:A,Tabel6[[#This Row],[Klub]])</f>
        <v>14</v>
      </c>
    </row>
    <row r="26" spans="1:3" x14ac:dyDescent="0.25">
      <c r="A26" t="str">
        <f t="shared" si="0"/>
        <v>Vestfyn</v>
      </c>
      <c r="B26" t="s">
        <v>817</v>
      </c>
      <c r="C26" s="37">
        <f>COUNTIF('Spillere 5.9'!A:A,Tabel6[[#This Row],[Klub]])</f>
        <v>49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2">
    <pageSetUpPr fitToPage="1"/>
  </sheetPr>
  <dimension ref="A1:CO54"/>
  <sheetViews>
    <sheetView showGridLines="0" showRowColHeaders="0" tabSelected="1" zoomScale="96" zoomScaleNormal="96" workbookViewId="0">
      <selection activeCell="L1" sqref="L1:X2"/>
    </sheetView>
  </sheetViews>
  <sheetFormatPr defaultColWidth="1.85546875" defaultRowHeight="12" customHeight="1" x14ac:dyDescent="0.15"/>
  <cols>
    <col min="1" max="1" width="1.28515625" style="1" customWidth="1"/>
    <col min="2" max="6" width="1.85546875" style="1" customWidth="1"/>
    <col min="7" max="7" width="1.28515625" style="1" customWidth="1"/>
    <col min="8" max="21" width="1.85546875" style="1" customWidth="1"/>
    <col min="22" max="22" width="1.28515625" style="1" customWidth="1"/>
    <col min="23" max="23" width="1.85546875" style="1" customWidth="1"/>
    <col min="24" max="24" width="1.28515625" style="1" customWidth="1"/>
    <col min="25" max="25" width="1.85546875" style="1" customWidth="1"/>
    <col min="26" max="26" width="1.28515625" style="1" customWidth="1"/>
    <col min="27" max="32" width="1.7109375" style="1" customWidth="1"/>
    <col min="33" max="34" width="1.85546875" style="1" customWidth="1"/>
    <col min="35" max="35" width="1.28515625" style="1" customWidth="1"/>
    <col min="36" max="38" width="1.85546875" style="1" customWidth="1"/>
    <col min="39" max="39" width="1.28515625" style="1" customWidth="1"/>
    <col min="40" max="40" width="1.85546875" style="1" customWidth="1"/>
    <col min="41" max="42" width="1.28515625" style="1" customWidth="1"/>
    <col min="43" max="43" width="1.85546875" style="1" customWidth="1"/>
    <col min="44" max="45" width="1.28515625" style="1" customWidth="1"/>
    <col min="46" max="46" width="1.85546875" style="1"/>
    <col min="47" max="47" width="1.28515625" style="1" customWidth="1"/>
    <col min="48" max="48" width="1.85546875" style="1"/>
    <col min="49" max="49" width="1.28515625" style="1" customWidth="1"/>
    <col min="50" max="50" width="1.85546875" style="1"/>
    <col min="51" max="51" width="1.28515625" style="1" customWidth="1"/>
    <col min="52" max="55" width="1.85546875" style="1"/>
    <col min="56" max="56" width="1.28515625" style="1" customWidth="1"/>
    <col min="57" max="57" width="1.85546875" style="1"/>
    <col min="58" max="58" width="1.28515625" style="1" customWidth="1"/>
    <col min="59" max="59" width="1.85546875" style="1"/>
    <col min="60" max="60" width="1.28515625" style="1" customWidth="1"/>
    <col min="61" max="61" width="1.85546875" style="1"/>
    <col min="62" max="62" width="1.28515625" style="1" customWidth="1"/>
    <col min="63" max="66" width="1.85546875" style="1"/>
    <col min="67" max="68" width="1.28515625" style="1" customWidth="1"/>
    <col min="69" max="69" width="1.85546875" style="1"/>
    <col min="70" max="70" width="1.28515625" style="1" customWidth="1"/>
    <col min="71" max="71" width="1.85546875" style="1"/>
    <col min="72" max="72" width="1.28515625" style="1" customWidth="1"/>
    <col min="73" max="73" width="1.85546875" style="1"/>
    <col min="74" max="74" width="1.28515625" style="1" customWidth="1"/>
    <col min="75" max="78" width="1.85546875" style="1"/>
    <col min="79" max="79" width="1.28515625" style="1" customWidth="1"/>
    <col min="80" max="80" width="1.85546875" style="1"/>
    <col min="81" max="81" width="1.28515625" style="1" customWidth="1"/>
    <col min="82" max="82" width="1.85546875" style="1"/>
    <col min="83" max="83" width="1.28515625" style="1" customWidth="1"/>
    <col min="84" max="84" width="1.85546875" style="1"/>
    <col min="85" max="85" width="1.28515625" style="1" customWidth="1"/>
    <col min="86" max="89" width="1.85546875" style="1"/>
    <col min="90" max="90" width="1.28515625" style="1" customWidth="1"/>
    <col min="91" max="91" width="1.85546875" style="1"/>
    <col min="92" max="151" width="8.140625" style="1" customWidth="1"/>
    <col min="152" max="16384" width="1.85546875" style="1"/>
  </cols>
  <sheetData>
    <row r="1" spans="1:90" ht="12" customHeight="1" x14ac:dyDescent="0.35">
      <c r="L1" s="136" t="s">
        <v>150</v>
      </c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AH1" s="115" t="s">
        <v>8</v>
      </c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7"/>
      <c r="BI1" s="17"/>
      <c r="BJ1" s="116">
        <v>45178</v>
      </c>
      <c r="BK1" s="117"/>
      <c r="BL1" s="117"/>
      <c r="BM1" s="117"/>
      <c r="BN1" s="117"/>
      <c r="BO1" s="117"/>
      <c r="BP1" s="117"/>
      <c r="BQ1" s="118"/>
      <c r="BR1" s="17"/>
      <c r="BS1" s="105" t="str">
        <f>IFERROR(VLOOKUP(V5,Kampe!$A$2:$L$228,12,FALSE),"")</f>
        <v/>
      </c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3"/>
    </row>
    <row r="2" spans="1:90" ht="12" customHeight="1" x14ac:dyDescent="0.35">
      <c r="B2" s="1" t="s">
        <v>1184</v>
      </c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7"/>
      <c r="BI2" s="17"/>
      <c r="BJ2" s="119"/>
      <c r="BK2" s="120"/>
      <c r="BL2" s="120"/>
      <c r="BM2" s="120"/>
      <c r="BN2" s="120"/>
      <c r="BO2" s="120"/>
      <c r="BP2" s="120"/>
      <c r="BQ2" s="121"/>
      <c r="BR2" s="17"/>
      <c r="BS2" s="124"/>
      <c r="BT2" s="125"/>
      <c r="BU2" s="125"/>
      <c r="BV2" s="125"/>
      <c r="BW2" s="125"/>
      <c r="BX2" s="125"/>
      <c r="BY2" s="125"/>
      <c r="BZ2" s="125"/>
      <c r="CA2" s="125"/>
      <c r="CB2" s="125"/>
      <c r="CC2" s="125"/>
      <c r="CD2" s="125"/>
      <c r="CE2" s="125"/>
      <c r="CF2" s="125"/>
      <c r="CG2" s="125"/>
      <c r="CH2" s="125"/>
      <c r="CI2" s="125"/>
      <c r="CJ2" s="125"/>
      <c r="CK2" s="126"/>
    </row>
    <row r="3" spans="1:90" ht="12" customHeight="1" x14ac:dyDescent="0.35">
      <c r="L3" s="33" t="s">
        <v>148</v>
      </c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33" t="s">
        <v>0</v>
      </c>
      <c r="BK3" s="16"/>
      <c r="BL3" s="16"/>
      <c r="BM3" s="16"/>
      <c r="BN3" s="16"/>
      <c r="BO3" s="16"/>
      <c r="BP3" s="16"/>
      <c r="BQ3" s="16"/>
      <c r="BR3" s="16"/>
      <c r="BS3" s="32" t="s">
        <v>15</v>
      </c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</row>
    <row r="4" spans="1:90" ht="12" customHeight="1" x14ac:dyDescent="0.35">
      <c r="T4" s="22" t="s">
        <v>20</v>
      </c>
      <c r="W4" s="114"/>
      <c r="X4" s="114"/>
      <c r="Y4" s="114"/>
      <c r="Z4" s="40"/>
      <c r="AA4" s="114" t="s">
        <v>9</v>
      </c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44"/>
      <c r="AR4" s="16"/>
      <c r="AS4" s="114" t="s">
        <v>13</v>
      </c>
      <c r="AT4" s="114"/>
      <c r="AU4" s="114"/>
      <c r="AV4" s="114"/>
      <c r="AW4" s="114"/>
      <c r="AX4" s="114"/>
      <c r="AY4" s="114"/>
      <c r="AZ4" s="114" t="s">
        <v>9</v>
      </c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6"/>
      <c r="BP4" s="114" t="s">
        <v>13</v>
      </c>
      <c r="BQ4" s="114"/>
      <c r="BR4" s="114"/>
      <c r="BS4" s="114"/>
      <c r="BT4" s="114"/>
      <c r="BU4" s="114"/>
      <c r="BV4" s="114"/>
      <c r="BW4" s="114" t="s">
        <v>9</v>
      </c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</row>
    <row r="5" spans="1:90" ht="12" customHeight="1" x14ac:dyDescent="0.35">
      <c r="L5" s="127" t="str">
        <f>IF(L1="Amager P96",L1,IF(LEFT(L1,LEN(L1)-2)="Ho","",IF(ISNUMBER(VALUE(RIGHT(L1,1))),LEFT(L1,LEN(L1)-2),L1)))</f>
        <v/>
      </c>
      <c r="M5" s="128"/>
      <c r="N5" s="128"/>
      <c r="O5" s="128"/>
      <c r="P5" s="128"/>
      <c r="Q5" s="128"/>
      <c r="R5" s="128"/>
      <c r="S5" s="128"/>
      <c r="T5" s="129"/>
      <c r="V5" s="105" t="str">
        <f>Kampe!AB3</f>
        <v/>
      </c>
      <c r="W5" s="106"/>
      <c r="X5" s="106"/>
      <c r="Y5" s="106"/>
      <c r="Z5" s="106"/>
      <c r="AA5" s="106"/>
      <c r="AB5" s="107"/>
      <c r="AC5" s="77" t="str">
        <f>Kampe!AC3</f>
        <v/>
      </c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78"/>
      <c r="AR5" s="16"/>
      <c r="AS5" s="113" t="str">
        <f>Kampe!AB4</f>
        <v/>
      </c>
      <c r="AT5" s="113"/>
      <c r="AU5" s="113"/>
      <c r="AV5" s="113"/>
      <c r="AW5" s="113"/>
      <c r="AX5" s="113"/>
      <c r="AY5" s="113"/>
      <c r="AZ5" s="77" t="str">
        <f>Kampe!AC4</f>
        <v/>
      </c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8"/>
      <c r="BP5" s="113" t="str">
        <f>Kampe!AB5</f>
        <v/>
      </c>
      <c r="BQ5" s="113"/>
      <c r="BR5" s="113"/>
      <c r="BS5" s="113"/>
      <c r="BT5" s="113"/>
      <c r="BU5" s="113"/>
      <c r="BV5" s="113"/>
      <c r="BW5" s="77" t="str">
        <f>Kampe!AC5</f>
        <v/>
      </c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8"/>
    </row>
    <row r="6" spans="1:90" ht="12" customHeight="1" x14ac:dyDescent="0.35">
      <c r="L6" s="130"/>
      <c r="M6" s="131"/>
      <c r="N6" s="131"/>
      <c r="O6" s="131"/>
      <c r="P6" s="131"/>
      <c r="Q6" s="131"/>
      <c r="R6" s="131"/>
      <c r="S6" s="131"/>
      <c r="T6" s="132"/>
      <c r="V6" s="108"/>
      <c r="W6" s="109"/>
      <c r="X6" s="109"/>
      <c r="Y6" s="109"/>
      <c r="Z6" s="109"/>
      <c r="AA6" s="109"/>
      <c r="AB6" s="110"/>
      <c r="AC6" s="103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79"/>
      <c r="AR6" s="16"/>
      <c r="AS6" s="113"/>
      <c r="AT6" s="113"/>
      <c r="AU6" s="113"/>
      <c r="AV6" s="113"/>
      <c r="AW6" s="113"/>
      <c r="AX6" s="113"/>
      <c r="AY6" s="113"/>
      <c r="AZ6" s="72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9"/>
      <c r="BP6" s="113"/>
      <c r="BQ6" s="113"/>
      <c r="BR6" s="113"/>
      <c r="BS6" s="113"/>
      <c r="BT6" s="113"/>
      <c r="BU6" s="113"/>
      <c r="BV6" s="113"/>
      <c r="BW6" s="72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9"/>
    </row>
    <row r="7" spans="1:90" ht="12" customHeight="1" thickBot="1" x14ac:dyDescent="0.3">
      <c r="L7" s="75" t="s">
        <v>16</v>
      </c>
      <c r="M7" s="75"/>
      <c r="N7" s="75"/>
      <c r="O7" s="75"/>
      <c r="P7" s="75"/>
      <c r="Q7" s="75"/>
      <c r="R7" s="75"/>
      <c r="S7" s="75"/>
      <c r="T7" s="75"/>
      <c r="V7" s="111" t="str">
        <f>HYPERLINK("https://petanqueportalen.dk/DPF/Holdkamp/?match="&amp;V5,"Indberet")</f>
        <v>Indberet</v>
      </c>
      <c r="W7" s="112"/>
      <c r="X7" s="112"/>
      <c r="Y7" s="112"/>
      <c r="Z7" s="112"/>
      <c r="AA7" s="112"/>
      <c r="AB7" s="112"/>
      <c r="AS7" s="111" t="str">
        <f>HYPERLINK("https://petanqueportalen.dk/DPF/Holdkamp/?match="&amp;AS5,"Indberet")</f>
        <v>Indberet</v>
      </c>
      <c r="AT7" s="112"/>
      <c r="AU7" s="112"/>
      <c r="AV7" s="112"/>
      <c r="AW7" s="112"/>
      <c r="AX7" s="112"/>
      <c r="AY7" s="112"/>
      <c r="BP7" s="111" t="str">
        <f>HYPERLINK("https://petanqueportalen.dk/DPF/Holdkamp/?match="&amp;BP5,"Indberet")</f>
        <v>Indberet</v>
      </c>
      <c r="BQ7" s="112"/>
      <c r="BR7" s="112"/>
      <c r="BS7" s="112"/>
      <c r="BT7" s="112"/>
      <c r="BU7" s="112"/>
      <c r="BV7" s="112"/>
      <c r="CB7" s="85" t="str">
        <f>HYPERLINK("https://petanqueportalen.dk/DPF/HoldTurnering/UdskrivHoldkamp/?match="&amp;_xlfn.TEXTJOIN(",", TRUE, Kampe!AB3:AB5),"Udskriv holdseddel")</f>
        <v>Udskriv holdseddel</v>
      </c>
      <c r="CC7" s="85"/>
      <c r="CD7" s="85"/>
      <c r="CE7" s="85"/>
      <c r="CF7" s="85"/>
      <c r="CG7" s="85"/>
      <c r="CH7" s="85"/>
      <c r="CI7" s="85"/>
      <c r="CJ7" s="85"/>
      <c r="CK7" s="85"/>
    </row>
    <row r="8" spans="1:90" ht="13.5" customHeight="1" x14ac:dyDescent="0.15">
      <c r="L8" s="69" t="str">
        <f>IFERROR(VLOOKUP(V5,Kampe!$A$2:$L$228,7,FALSE),"")</f>
        <v/>
      </c>
      <c r="M8" s="70"/>
      <c r="N8" s="70"/>
      <c r="O8" s="70"/>
      <c r="P8" s="70"/>
      <c r="Q8" s="70"/>
      <c r="R8" s="70"/>
      <c r="S8" s="70"/>
      <c r="T8" s="71"/>
      <c r="V8" s="50"/>
      <c r="W8" s="83" t="s">
        <v>6</v>
      </c>
      <c r="X8" s="51"/>
      <c r="Y8" s="83" t="s">
        <v>7</v>
      </c>
      <c r="Z8" s="51"/>
      <c r="AA8" s="83" t="s">
        <v>713</v>
      </c>
      <c r="AB8" s="52"/>
      <c r="AC8" s="52"/>
      <c r="AD8" s="52"/>
      <c r="AE8" s="83" t="s">
        <v>5</v>
      </c>
      <c r="AF8" s="52"/>
      <c r="AG8" s="51"/>
      <c r="AH8" s="51"/>
      <c r="AI8" s="51"/>
      <c r="AJ8" s="83" t="s">
        <v>717</v>
      </c>
      <c r="AK8" s="51"/>
      <c r="AL8" s="83" t="s">
        <v>718</v>
      </c>
      <c r="AM8" s="51"/>
      <c r="AN8" s="83" t="s">
        <v>714</v>
      </c>
      <c r="AO8" s="52"/>
      <c r="AP8" s="52"/>
      <c r="AQ8" s="83" t="s">
        <v>5</v>
      </c>
      <c r="AR8" s="53"/>
      <c r="AS8" s="50"/>
      <c r="AT8" s="83" t="s">
        <v>6</v>
      </c>
      <c r="AU8" s="51"/>
      <c r="AV8" s="83" t="s">
        <v>7</v>
      </c>
      <c r="AW8" s="51"/>
      <c r="AX8" s="83" t="s">
        <v>713</v>
      </c>
      <c r="AY8" s="52"/>
      <c r="AZ8" s="52"/>
      <c r="BA8" s="52"/>
      <c r="BB8" s="83" t="s">
        <v>5</v>
      </c>
      <c r="BC8" s="52"/>
      <c r="BD8" s="51"/>
      <c r="BE8" s="51"/>
      <c r="BF8" s="51"/>
      <c r="BG8" s="83" t="s">
        <v>717</v>
      </c>
      <c r="BH8" s="51"/>
      <c r="BI8" s="83" t="s">
        <v>718</v>
      </c>
      <c r="BJ8" s="51"/>
      <c r="BK8" s="83" t="s">
        <v>714</v>
      </c>
      <c r="BL8" s="52"/>
      <c r="BM8" s="52"/>
      <c r="BN8" s="83" t="s">
        <v>5</v>
      </c>
      <c r="BO8" s="53"/>
      <c r="BP8" s="50"/>
      <c r="BQ8" s="83" t="s">
        <v>6</v>
      </c>
      <c r="BR8" s="51"/>
      <c r="BS8" s="83" t="s">
        <v>7</v>
      </c>
      <c r="BT8" s="51"/>
      <c r="BU8" s="83" t="s">
        <v>713</v>
      </c>
      <c r="BV8" s="52"/>
      <c r="BW8" s="52"/>
      <c r="BX8" s="52"/>
      <c r="BY8" s="83" t="s">
        <v>5</v>
      </c>
      <c r="BZ8" s="52"/>
      <c r="CA8" s="51"/>
      <c r="CB8" s="51"/>
      <c r="CC8" s="51"/>
      <c r="CD8" s="83" t="s">
        <v>717</v>
      </c>
      <c r="CE8" s="51"/>
      <c r="CF8" s="83" t="s">
        <v>718</v>
      </c>
      <c r="CG8" s="51"/>
      <c r="CH8" s="83" t="s">
        <v>714</v>
      </c>
      <c r="CI8" s="52"/>
      <c r="CJ8" s="52"/>
      <c r="CK8" s="83" t="s">
        <v>5</v>
      </c>
      <c r="CL8" s="53"/>
    </row>
    <row r="9" spans="1:90" ht="12" customHeight="1" x14ac:dyDescent="0.15">
      <c r="L9" s="72"/>
      <c r="M9" s="73"/>
      <c r="N9" s="73"/>
      <c r="O9" s="73"/>
      <c r="P9" s="73"/>
      <c r="Q9" s="73"/>
      <c r="R9" s="73"/>
      <c r="S9" s="73"/>
      <c r="T9" s="74"/>
      <c r="V9" s="54"/>
      <c r="W9" s="84"/>
      <c r="Y9" s="84"/>
      <c r="AA9" s="84"/>
      <c r="AB9" s="42"/>
      <c r="AC9" s="84" t="s">
        <v>711</v>
      </c>
      <c r="AD9" s="42"/>
      <c r="AE9" s="84"/>
      <c r="AF9" s="42"/>
      <c r="AG9" s="34"/>
      <c r="AJ9" s="84"/>
      <c r="AL9" s="84"/>
      <c r="AN9" s="84"/>
      <c r="AO9" s="42"/>
      <c r="AP9" s="42"/>
      <c r="AQ9" s="84"/>
      <c r="AR9" s="55"/>
      <c r="AS9" s="54"/>
      <c r="AT9" s="84"/>
      <c r="AV9" s="84"/>
      <c r="AX9" s="84"/>
      <c r="AY9" s="42"/>
      <c r="AZ9" s="84" t="s">
        <v>711</v>
      </c>
      <c r="BA9" s="42"/>
      <c r="BB9" s="84"/>
      <c r="BC9" s="42"/>
      <c r="BD9" s="34"/>
      <c r="BG9" s="84"/>
      <c r="BI9" s="84"/>
      <c r="BK9" s="84"/>
      <c r="BL9" s="42"/>
      <c r="BM9" s="42"/>
      <c r="BN9" s="84"/>
      <c r="BO9" s="55"/>
      <c r="BP9" s="54"/>
      <c r="BQ9" s="84"/>
      <c r="BS9" s="84"/>
      <c r="BU9" s="84"/>
      <c r="BV9" s="42"/>
      <c r="BW9" s="84" t="s">
        <v>711</v>
      </c>
      <c r="BX9" s="42"/>
      <c r="BY9" s="84"/>
      <c r="BZ9" s="42"/>
      <c r="CA9" s="34"/>
      <c r="CD9" s="84"/>
      <c r="CF9" s="84"/>
      <c r="CH9" s="84"/>
      <c r="CI9" s="42"/>
      <c r="CJ9" s="42"/>
      <c r="CK9" s="84"/>
      <c r="CL9" s="55"/>
    </row>
    <row r="10" spans="1:90" s="3" customFormat="1" ht="12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75" t="s">
        <v>17</v>
      </c>
      <c r="M10" s="75"/>
      <c r="N10" s="75"/>
      <c r="O10" s="75"/>
      <c r="P10" s="75"/>
      <c r="Q10" s="75"/>
      <c r="R10" s="75"/>
      <c r="S10" s="75"/>
      <c r="T10" s="75"/>
      <c r="U10" s="1"/>
      <c r="V10" s="54"/>
      <c r="W10" s="84"/>
      <c r="X10" s="1"/>
      <c r="Y10" s="84"/>
      <c r="Z10" s="1"/>
      <c r="AA10" s="84"/>
      <c r="AB10" s="42"/>
      <c r="AC10" s="135"/>
      <c r="AD10" s="42"/>
      <c r="AE10" s="84"/>
      <c r="AF10" s="42"/>
      <c r="AG10" s="34"/>
      <c r="AH10" s="1"/>
      <c r="AI10" s="1"/>
      <c r="AJ10" s="84"/>
      <c r="AK10" s="1"/>
      <c r="AL10" s="84"/>
      <c r="AM10" s="1"/>
      <c r="AN10" s="84"/>
      <c r="AO10" s="42"/>
      <c r="AP10" s="42"/>
      <c r="AQ10" s="84"/>
      <c r="AR10" s="55"/>
      <c r="AS10" s="54"/>
      <c r="AT10" s="84"/>
      <c r="AU10" s="1"/>
      <c r="AV10" s="84"/>
      <c r="AW10" s="1"/>
      <c r="AX10" s="84"/>
      <c r="AY10" s="42"/>
      <c r="AZ10" s="135"/>
      <c r="BA10" s="42"/>
      <c r="BB10" s="84"/>
      <c r="BC10" s="42"/>
      <c r="BD10" s="34"/>
      <c r="BE10" s="1"/>
      <c r="BF10" s="1"/>
      <c r="BG10" s="84"/>
      <c r="BH10" s="1"/>
      <c r="BI10" s="84"/>
      <c r="BJ10" s="1"/>
      <c r="BK10" s="84"/>
      <c r="BL10" s="42"/>
      <c r="BM10" s="42"/>
      <c r="BN10" s="84"/>
      <c r="BO10" s="55"/>
      <c r="BP10" s="54"/>
      <c r="BQ10" s="84"/>
      <c r="BR10" s="1"/>
      <c r="BS10" s="84"/>
      <c r="BT10" s="1"/>
      <c r="BU10" s="84"/>
      <c r="BV10" s="42"/>
      <c r="BW10" s="135"/>
      <c r="BX10" s="42"/>
      <c r="BY10" s="84"/>
      <c r="BZ10" s="42"/>
      <c r="CA10" s="34"/>
      <c r="CB10" s="1"/>
      <c r="CC10" s="1"/>
      <c r="CD10" s="84"/>
      <c r="CE10" s="1"/>
      <c r="CF10" s="84"/>
      <c r="CG10" s="1"/>
      <c r="CH10" s="84"/>
      <c r="CI10" s="42"/>
      <c r="CJ10" s="42"/>
      <c r="CK10" s="84"/>
      <c r="CL10" s="55"/>
    </row>
    <row r="11" spans="1:90" s="3" customFormat="1" ht="9.9499999999999993" customHeight="1" x14ac:dyDescent="0.15">
      <c r="A11" s="1"/>
      <c r="B11" s="89" t="s">
        <v>3</v>
      </c>
      <c r="C11" s="89"/>
      <c r="D11" s="89"/>
      <c r="E11" s="89"/>
      <c r="F11" s="89"/>
      <c r="G11" s="1"/>
      <c r="I11" s="5" t="s">
        <v>1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54"/>
      <c r="W11" s="15"/>
      <c r="X11" s="14"/>
      <c r="Y11" s="15"/>
      <c r="Z11" s="14"/>
      <c r="AA11" s="14"/>
      <c r="AB11" s="14"/>
      <c r="AC11" s="14"/>
      <c r="AD11" s="1"/>
      <c r="AE11" s="15"/>
      <c r="AF11" s="12"/>
      <c r="AG11" s="34"/>
      <c r="AH11" s="1"/>
      <c r="AI11" s="1"/>
      <c r="AJ11" s="15"/>
      <c r="AK11" s="14"/>
      <c r="AL11" s="15"/>
      <c r="AM11" s="14"/>
      <c r="AN11" s="14"/>
      <c r="AO11" s="1"/>
      <c r="AP11" s="1"/>
      <c r="AQ11" s="15"/>
      <c r="AR11" s="55"/>
      <c r="AS11" s="54"/>
      <c r="AT11" s="15"/>
      <c r="AU11" s="14"/>
      <c r="AV11" s="15"/>
      <c r="AW11" s="14"/>
      <c r="AX11" s="14"/>
      <c r="AY11" s="14"/>
      <c r="AZ11" s="14"/>
      <c r="BA11" s="1"/>
      <c r="BB11" s="15"/>
      <c r="BC11" s="12"/>
      <c r="BD11" s="34"/>
      <c r="BE11" s="1"/>
      <c r="BF11" s="1"/>
      <c r="BG11" s="15"/>
      <c r="BH11" s="14"/>
      <c r="BI11" s="15"/>
      <c r="BJ11" s="14"/>
      <c r="BK11" s="14"/>
      <c r="BL11" s="1"/>
      <c r="BM11" s="1"/>
      <c r="BN11" s="15"/>
      <c r="BO11" s="55"/>
      <c r="BP11" s="54"/>
      <c r="BQ11" s="15"/>
      <c r="BR11" s="14"/>
      <c r="BS11" s="15"/>
      <c r="BT11" s="14"/>
      <c r="BU11" s="14"/>
      <c r="BV11" s="14"/>
      <c r="BW11" s="14"/>
      <c r="BX11" s="1"/>
      <c r="BY11" s="15"/>
      <c r="BZ11" s="12"/>
      <c r="CA11" s="34"/>
      <c r="CB11" s="1"/>
      <c r="CC11" s="1"/>
      <c r="CD11" s="15"/>
      <c r="CE11" s="14"/>
      <c r="CF11" s="15"/>
      <c r="CG11" s="14"/>
      <c r="CH11" s="14"/>
      <c r="CI11" s="1"/>
      <c r="CJ11" s="1"/>
      <c r="CK11" s="15"/>
      <c r="CL11" s="55"/>
    </row>
    <row r="12" spans="1:90" s="4" customFormat="1" ht="8.1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54"/>
      <c r="W12" s="1"/>
      <c r="X12" s="1"/>
      <c r="Y12" s="1"/>
      <c r="Z12" s="1"/>
      <c r="AA12" s="1"/>
      <c r="AB12" s="1"/>
      <c r="AC12" s="1"/>
      <c r="AD12" s="1"/>
      <c r="AE12" s="1"/>
      <c r="AF12" s="12"/>
      <c r="AG12" s="34"/>
      <c r="AH12" s="1"/>
      <c r="AI12" s="1"/>
      <c r="AJ12" s="1"/>
      <c r="AK12" s="1"/>
      <c r="AL12" s="1"/>
      <c r="AM12" s="1"/>
      <c r="AN12" s="1"/>
      <c r="AO12" s="1"/>
      <c r="AP12" s="1"/>
      <c r="AQ12" s="13"/>
      <c r="AR12" s="55"/>
      <c r="AS12" s="54"/>
      <c r="AT12" s="1"/>
      <c r="AU12" s="1"/>
      <c r="AV12" s="1"/>
      <c r="AW12" s="1"/>
      <c r="AX12" s="1"/>
      <c r="AY12" s="1"/>
      <c r="AZ12" s="1"/>
      <c r="BA12" s="1"/>
      <c r="BB12" s="1"/>
      <c r="BC12" s="12"/>
      <c r="BD12" s="34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55"/>
      <c r="BP12" s="54"/>
      <c r="BQ12" s="1"/>
      <c r="BR12" s="1"/>
      <c r="BS12" s="1"/>
      <c r="BT12" s="1"/>
      <c r="BU12" s="1"/>
      <c r="BV12" s="1"/>
      <c r="BW12" s="1"/>
      <c r="BX12" s="1"/>
      <c r="BY12" s="1"/>
      <c r="BZ12" s="12"/>
      <c r="CA12" s="34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55"/>
    </row>
    <row r="13" spans="1:90" s="10" customFormat="1" ht="15" customHeight="1" x14ac:dyDescent="0.2">
      <c r="A13" s="9"/>
      <c r="B13" s="91" t="str">
        <f>_xlfn.IFNA(VLOOKUP(H13,Spillere[],2,FALSE),"")</f>
        <v/>
      </c>
      <c r="C13" s="92"/>
      <c r="D13" s="92"/>
      <c r="E13" s="92"/>
      <c r="F13" s="93"/>
      <c r="G13" s="27"/>
      <c r="H13" s="81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48"/>
      <c r="V13" s="56"/>
      <c r="W13" s="23"/>
      <c r="X13" s="26"/>
      <c r="Y13" s="23"/>
      <c r="Z13" s="11"/>
      <c r="AA13" s="23"/>
      <c r="AB13" s="26"/>
      <c r="AC13" s="23"/>
      <c r="AD13" s="43"/>
      <c r="AE13" s="31"/>
      <c r="AF13" s="12"/>
      <c r="AG13" s="34"/>
      <c r="AH13" s="9"/>
      <c r="AI13" s="9"/>
      <c r="AJ13" s="23"/>
      <c r="AK13" s="26"/>
      <c r="AL13" s="23"/>
      <c r="AM13" s="11"/>
      <c r="AN13" s="23"/>
      <c r="AO13" s="26"/>
      <c r="AP13" s="12"/>
      <c r="AQ13" s="31"/>
      <c r="AR13" s="63"/>
      <c r="AS13" s="56"/>
      <c r="AT13" s="23"/>
      <c r="AU13" s="26"/>
      <c r="AV13" s="23"/>
      <c r="AW13" s="11"/>
      <c r="AX13" s="23"/>
      <c r="AY13" s="26"/>
      <c r="AZ13" s="23"/>
      <c r="BA13" s="45"/>
      <c r="BB13" s="31"/>
      <c r="BC13" s="12"/>
      <c r="BD13" s="34"/>
      <c r="BE13" s="9"/>
      <c r="BF13" s="9"/>
      <c r="BG13" s="23"/>
      <c r="BH13" s="26"/>
      <c r="BI13" s="23"/>
      <c r="BJ13" s="11"/>
      <c r="BK13" s="23"/>
      <c r="BL13" s="26"/>
      <c r="BM13" s="12"/>
      <c r="BN13" s="31"/>
      <c r="BO13" s="63"/>
      <c r="BP13" s="56"/>
      <c r="BQ13" s="23"/>
      <c r="BR13" s="26"/>
      <c r="BS13" s="23"/>
      <c r="BT13" s="11"/>
      <c r="BU13" s="23"/>
      <c r="BV13" s="26"/>
      <c r="BW13" s="23"/>
      <c r="BX13" s="43"/>
      <c r="BY13" s="31"/>
      <c r="BZ13" s="12"/>
      <c r="CA13" s="34"/>
      <c r="CB13" s="9"/>
      <c r="CC13" s="9"/>
      <c r="CD13" s="23"/>
      <c r="CE13" s="26"/>
      <c r="CF13" s="23"/>
      <c r="CG13" s="11"/>
      <c r="CH13" s="23"/>
      <c r="CI13" s="26"/>
      <c r="CJ13" s="12"/>
      <c r="CK13" s="31"/>
      <c r="CL13" s="63"/>
    </row>
    <row r="14" spans="1:90" s="4" customFormat="1" ht="8.1" customHeight="1" x14ac:dyDescent="0.15">
      <c r="A14" s="1"/>
      <c r="B14" s="28"/>
      <c r="C14" s="28"/>
      <c r="D14" s="28"/>
      <c r="E14" s="28"/>
      <c r="F14" s="28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54"/>
      <c r="W14" s="25"/>
      <c r="X14" s="13"/>
      <c r="Y14" s="13"/>
      <c r="Z14" s="13"/>
      <c r="AA14" s="25"/>
      <c r="AB14" s="13"/>
      <c r="AC14" s="13"/>
      <c r="AD14" s="13"/>
      <c r="AE14" s="29"/>
      <c r="AF14" s="12"/>
      <c r="AG14" s="34"/>
      <c r="AH14" s="1"/>
      <c r="AI14" s="1"/>
      <c r="AJ14" s="25"/>
      <c r="AK14" s="13"/>
      <c r="AL14" s="13"/>
      <c r="AM14" s="13"/>
      <c r="AN14" s="25"/>
      <c r="AO14" s="13"/>
      <c r="AP14" s="13"/>
      <c r="AQ14" s="29"/>
      <c r="AR14" s="64"/>
      <c r="AS14" s="54"/>
      <c r="AT14" s="25"/>
      <c r="AU14" s="13"/>
      <c r="AV14" s="13"/>
      <c r="AW14" s="13"/>
      <c r="AX14" s="25"/>
      <c r="AY14" s="13"/>
      <c r="AZ14" s="13"/>
      <c r="BA14" s="13"/>
      <c r="BB14" s="29"/>
      <c r="BC14" s="12"/>
      <c r="BD14" s="34"/>
      <c r="BE14" s="1"/>
      <c r="BF14" s="1"/>
      <c r="BG14" s="25"/>
      <c r="BH14" s="13"/>
      <c r="BI14" s="13"/>
      <c r="BJ14" s="13"/>
      <c r="BK14" s="25"/>
      <c r="BL14" s="13"/>
      <c r="BM14" s="13"/>
      <c r="BN14" s="29"/>
      <c r="BO14" s="64"/>
      <c r="BP14" s="54"/>
      <c r="BQ14" s="25"/>
      <c r="BR14" s="13"/>
      <c r="BS14" s="13"/>
      <c r="BT14" s="13"/>
      <c r="BU14" s="25"/>
      <c r="BV14" s="13"/>
      <c r="BW14" s="13"/>
      <c r="BX14" s="13"/>
      <c r="BY14" s="29"/>
      <c r="BZ14" s="12"/>
      <c r="CA14" s="34"/>
      <c r="CB14" s="1"/>
      <c r="CC14" s="1"/>
      <c r="CD14" s="25"/>
      <c r="CE14" s="13"/>
      <c r="CF14" s="13"/>
      <c r="CG14" s="13"/>
      <c r="CH14" s="25"/>
      <c r="CI14" s="13"/>
      <c r="CJ14" s="13"/>
      <c r="CK14" s="29"/>
      <c r="CL14" s="64"/>
    </row>
    <row r="15" spans="1:90" s="4" customFormat="1" ht="15" customHeight="1" x14ac:dyDescent="0.2">
      <c r="A15" s="1"/>
      <c r="B15" s="91" t="str">
        <f>_xlfn.IFNA(VLOOKUP(H15,Spillere[],2,FALSE),"")</f>
        <v/>
      </c>
      <c r="C15" s="92"/>
      <c r="D15" s="92"/>
      <c r="E15" s="92"/>
      <c r="F15" s="93"/>
      <c r="G15" s="27"/>
      <c r="H15" s="81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48"/>
      <c r="V15" s="56"/>
      <c r="W15" s="24"/>
      <c r="X15" s="26"/>
      <c r="Y15" s="23"/>
      <c r="Z15" s="11"/>
      <c r="AA15" s="24"/>
      <c r="AB15" s="26"/>
      <c r="AC15" s="23"/>
      <c r="AD15" s="12"/>
      <c r="AE15" s="31"/>
      <c r="AF15" s="12"/>
      <c r="AG15" s="34"/>
      <c r="AH15" s="9"/>
      <c r="AI15" s="9"/>
      <c r="AJ15" s="24"/>
      <c r="AK15" s="26"/>
      <c r="AL15" s="23"/>
      <c r="AM15" s="11"/>
      <c r="AN15" s="24"/>
      <c r="AO15" s="26"/>
      <c r="AP15" s="13"/>
      <c r="AQ15" s="31"/>
      <c r="AR15" s="65"/>
      <c r="AS15" s="56"/>
      <c r="AT15" s="24"/>
      <c r="AU15" s="26"/>
      <c r="AV15" s="23"/>
      <c r="AW15" s="11"/>
      <c r="AX15" s="24"/>
      <c r="AY15" s="26"/>
      <c r="AZ15" s="23"/>
      <c r="BA15" s="12"/>
      <c r="BB15" s="31"/>
      <c r="BC15" s="12"/>
      <c r="BD15" s="34"/>
      <c r="BE15" s="9"/>
      <c r="BF15" s="9"/>
      <c r="BG15" s="24"/>
      <c r="BH15" s="26"/>
      <c r="BI15" s="23"/>
      <c r="BJ15" s="11"/>
      <c r="BK15" s="24"/>
      <c r="BL15" s="26"/>
      <c r="BM15" s="13"/>
      <c r="BN15" s="31"/>
      <c r="BO15" s="65"/>
      <c r="BP15" s="56"/>
      <c r="BQ15" s="24"/>
      <c r="BR15" s="26"/>
      <c r="BS15" s="23"/>
      <c r="BT15" s="11"/>
      <c r="BU15" s="24"/>
      <c r="BV15" s="26"/>
      <c r="BW15" s="23"/>
      <c r="BX15" s="12"/>
      <c r="BY15" s="31"/>
      <c r="BZ15" s="12"/>
      <c r="CA15" s="34"/>
      <c r="CB15" s="9"/>
      <c r="CC15" s="9"/>
      <c r="CD15" s="24"/>
      <c r="CE15" s="26"/>
      <c r="CF15" s="23"/>
      <c r="CG15" s="11"/>
      <c r="CH15" s="24"/>
      <c r="CI15" s="26"/>
      <c r="CJ15" s="13"/>
      <c r="CK15" s="31"/>
      <c r="CL15" s="65"/>
    </row>
    <row r="16" spans="1:90" s="3" customFormat="1" ht="8.1" customHeight="1" x14ac:dyDescent="0.15">
      <c r="A16" s="1"/>
      <c r="B16" s="8"/>
      <c r="C16" s="8"/>
      <c r="D16" s="8"/>
      <c r="E16" s="8"/>
      <c r="F16" s="8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54"/>
      <c r="W16" s="13" t="s">
        <v>2</v>
      </c>
      <c r="X16" s="13"/>
      <c r="Y16" s="13"/>
      <c r="Z16" s="13"/>
      <c r="AA16" s="13" t="s">
        <v>2</v>
      </c>
      <c r="AB16" s="13"/>
      <c r="AC16" s="13"/>
      <c r="AD16" s="13"/>
      <c r="AE16" s="30"/>
      <c r="AF16" s="12"/>
      <c r="AG16" s="34"/>
      <c r="AH16" s="1"/>
      <c r="AI16" s="1"/>
      <c r="AJ16" s="13" t="s">
        <v>2</v>
      </c>
      <c r="AK16" s="13"/>
      <c r="AL16" s="13"/>
      <c r="AM16" s="13"/>
      <c r="AN16" s="13" t="s">
        <v>2</v>
      </c>
      <c r="AO16" s="13"/>
      <c r="AP16" s="13"/>
      <c r="AQ16" s="30"/>
      <c r="AR16" s="64"/>
      <c r="AS16" s="54"/>
      <c r="AT16" s="13" t="s">
        <v>2</v>
      </c>
      <c r="AU16" s="13"/>
      <c r="AV16" s="13"/>
      <c r="AW16" s="13"/>
      <c r="AX16" s="13" t="s">
        <v>2</v>
      </c>
      <c r="AY16" s="13"/>
      <c r="AZ16" s="13"/>
      <c r="BA16" s="13"/>
      <c r="BB16" s="30"/>
      <c r="BC16" s="12"/>
      <c r="BD16" s="34"/>
      <c r="BE16" s="1"/>
      <c r="BF16" s="1"/>
      <c r="BG16" s="13" t="s">
        <v>2</v>
      </c>
      <c r="BH16" s="13"/>
      <c r="BI16" s="13"/>
      <c r="BJ16" s="13"/>
      <c r="BK16" s="13" t="s">
        <v>2</v>
      </c>
      <c r="BL16" s="13"/>
      <c r="BM16" s="13"/>
      <c r="BN16" s="30"/>
      <c r="BO16" s="64"/>
      <c r="BP16" s="54"/>
      <c r="BQ16" s="13" t="s">
        <v>2</v>
      </c>
      <c r="BR16" s="13"/>
      <c r="BS16" s="13"/>
      <c r="BT16" s="13"/>
      <c r="BU16" s="13" t="s">
        <v>2</v>
      </c>
      <c r="BV16" s="13"/>
      <c r="BW16" s="13"/>
      <c r="BX16" s="13"/>
      <c r="BY16" s="30"/>
      <c r="BZ16" s="12"/>
      <c r="CA16" s="34"/>
      <c r="CB16" s="1"/>
      <c r="CC16" s="1"/>
      <c r="CD16" s="13" t="s">
        <v>2</v>
      </c>
      <c r="CE16" s="13"/>
      <c r="CF16" s="13"/>
      <c r="CG16" s="13"/>
      <c r="CH16" s="13" t="s">
        <v>2</v>
      </c>
      <c r="CI16" s="13"/>
      <c r="CJ16" s="13"/>
      <c r="CK16" s="30"/>
      <c r="CL16" s="64"/>
    </row>
    <row r="17" spans="1:93" s="4" customFormat="1" ht="15" customHeight="1" x14ac:dyDescent="0.2">
      <c r="A17" s="1"/>
      <c r="B17" s="91" t="str">
        <f>_xlfn.IFNA(VLOOKUP(H17,Spillere[],2,FALSE),"")</f>
        <v/>
      </c>
      <c r="C17" s="92"/>
      <c r="D17" s="92"/>
      <c r="E17" s="92"/>
      <c r="F17" s="93"/>
      <c r="G17" s="27"/>
      <c r="H17" s="81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49"/>
      <c r="V17" s="56"/>
      <c r="W17" s="23"/>
      <c r="X17" s="26"/>
      <c r="Y17" s="23"/>
      <c r="Z17" s="11"/>
      <c r="AA17" s="23"/>
      <c r="AB17" s="26"/>
      <c r="AC17" s="23"/>
      <c r="AD17" s="12"/>
      <c r="AE17" s="31"/>
      <c r="AF17" s="12"/>
      <c r="AG17" s="34"/>
      <c r="AH17" s="9"/>
      <c r="AI17" s="9"/>
      <c r="AJ17" s="23"/>
      <c r="AK17" s="26"/>
      <c r="AL17" s="23"/>
      <c r="AM17" s="11"/>
      <c r="AN17" s="23"/>
      <c r="AO17" s="26"/>
      <c r="AP17" s="13"/>
      <c r="AQ17" s="31"/>
      <c r="AR17" s="65"/>
      <c r="AS17" s="56"/>
      <c r="AT17" s="23"/>
      <c r="AU17" s="26"/>
      <c r="AV17" s="23"/>
      <c r="AW17" s="11"/>
      <c r="AX17" s="23"/>
      <c r="AY17" s="26"/>
      <c r="AZ17" s="23"/>
      <c r="BA17" s="12"/>
      <c r="BB17" s="31"/>
      <c r="BC17" s="12"/>
      <c r="BD17" s="34"/>
      <c r="BE17" s="9"/>
      <c r="BF17" s="9"/>
      <c r="BG17" s="23"/>
      <c r="BH17" s="26"/>
      <c r="BI17" s="23"/>
      <c r="BJ17" s="11"/>
      <c r="BK17" s="23"/>
      <c r="BL17" s="26"/>
      <c r="BM17" s="13"/>
      <c r="BN17" s="31"/>
      <c r="BO17" s="65"/>
      <c r="BP17" s="56"/>
      <c r="BQ17" s="23"/>
      <c r="BR17" s="26"/>
      <c r="BS17" s="23"/>
      <c r="BT17" s="11"/>
      <c r="BU17" s="23"/>
      <c r="BV17" s="26"/>
      <c r="BW17" s="23"/>
      <c r="BX17" s="12"/>
      <c r="BY17" s="31"/>
      <c r="BZ17" s="12"/>
      <c r="CA17" s="34"/>
      <c r="CB17" s="9"/>
      <c r="CC17" s="9"/>
      <c r="CD17" s="23"/>
      <c r="CE17" s="26"/>
      <c r="CF17" s="23"/>
      <c r="CG17" s="11"/>
      <c r="CH17" s="23"/>
      <c r="CI17" s="26"/>
      <c r="CJ17" s="13"/>
      <c r="CK17" s="31"/>
      <c r="CL17" s="65"/>
    </row>
    <row r="18" spans="1:93" s="4" customFormat="1" ht="8.1" customHeight="1" x14ac:dyDescent="0.15">
      <c r="A18" s="1"/>
      <c r="B18" s="8"/>
      <c r="C18" s="8"/>
      <c r="D18" s="8"/>
      <c r="E18" s="8"/>
      <c r="F18" s="8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54"/>
      <c r="W18" s="13"/>
      <c r="X18" s="13"/>
      <c r="Y18" s="13"/>
      <c r="Z18" s="13"/>
      <c r="AA18" s="13"/>
      <c r="AB18" s="13"/>
      <c r="AC18" s="13"/>
      <c r="AD18" s="13"/>
      <c r="AE18" s="13"/>
      <c r="AF18" s="12"/>
      <c r="AG18" s="34"/>
      <c r="AH18" s="1"/>
      <c r="AI18" s="1"/>
      <c r="AJ18" s="13"/>
      <c r="AK18" s="13"/>
      <c r="AL18" s="13"/>
      <c r="AM18" s="13"/>
      <c r="AN18" s="13"/>
      <c r="AO18" s="13"/>
      <c r="AP18" s="13"/>
      <c r="AQ18" s="13"/>
      <c r="AR18" s="64"/>
      <c r="AS18" s="54"/>
      <c r="AT18" s="13"/>
      <c r="AU18" s="13"/>
      <c r="AV18" s="13"/>
      <c r="AW18" s="13"/>
      <c r="AX18" s="13"/>
      <c r="AY18" s="13"/>
      <c r="AZ18" s="13"/>
      <c r="BA18" s="13"/>
      <c r="BB18" s="13"/>
      <c r="BC18" s="12"/>
      <c r="BD18" s="34"/>
      <c r="BE18" s="1"/>
      <c r="BF18" s="1"/>
      <c r="BG18" s="13"/>
      <c r="BH18" s="13"/>
      <c r="BI18" s="13"/>
      <c r="BJ18" s="13"/>
      <c r="BK18" s="13"/>
      <c r="BL18" s="13"/>
      <c r="BM18" s="13"/>
      <c r="BN18" s="13"/>
      <c r="BO18" s="64"/>
      <c r="BP18" s="54"/>
      <c r="BQ18" s="13"/>
      <c r="BR18" s="13"/>
      <c r="BS18" s="13"/>
      <c r="BT18" s="13"/>
      <c r="BU18" s="13"/>
      <c r="BV18" s="13"/>
      <c r="BW18" s="13"/>
      <c r="BX18" s="13"/>
      <c r="BY18" s="13"/>
      <c r="BZ18" s="12"/>
      <c r="CA18" s="34"/>
      <c r="CB18" s="1"/>
      <c r="CC18" s="1"/>
      <c r="CD18" s="13"/>
      <c r="CE18" s="13"/>
      <c r="CF18" s="13"/>
      <c r="CG18" s="13"/>
      <c r="CH18" s="13"/>
      <c r="CI18" s="13"/>
      <c r="CJ18" s="13"/>
      <c r="CK18" s="13"/>
      <c r="CL18" s="64"/>
    </row>
    <row r="19" spans="1:93" s="4" customFormat="1" ht="15" customHeight="1" x14ac:dyDescent="0.2">
      <c r="A19" s="1"/>
      <c r="B19" s="91" t="str">
        <f>_xlfn.IFNA(VLOOKUP(H19,Spillere[],2,FALSE),"")</f>
        <v/>
      </c>
      <c r="C19" s="92"/>
      <c r="D19" s="92"/>
      <c r="E19" s="92"/>
      <c r="F19" s="93"/>
      <c r="G19" s="27"/>
      <c r="H19" s="81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49"/>
      <c r="V19" s="56"/>
      <c r="W19" s="23"/>
      <c r="X19" s="26"/>
      <c r="Y19" s="23"/>
      <c r="Z19" s="11"/>
      <c r="AA19" s="23"/>
      <c r="AB19" s="26"/>
      <c r="AC19" s="23"/>
      <c r="AD19" s="43"/>
      <c r="AE19" s="31"/>
      <c r="AF19" s="12"/>
      <c r="AG19" s="34"/>
      <c r="AH19" s="9"/>
      <c r="AI19" s="9"/>
      <c r="AJ19" s="23"/>
      <c r="AK19" s="26"/>
      <c r="AL19" s="23"/>
      <c r="AM19" s="11"/>
      <c r="AN19" s="23"/>
      <c r="AO19" s="26"/>
      <c r="AP19" s="13"/>
      <c r="AQ19" s="31"/>
      <c r="AR19" s="63"/>
      <c r="AS19" s="56"/>
      <c r="AT19" s="23"/>
      <c r="AU19" s="26"/>
      <c r="AV19" s="23"/>
      <c r="AW19" s="11"/>
      <c r="AX19" s="23"/>
      <c r="AY19" s="26"/>
      <c r="AZ19" s="23"/>
      <c r="BA19" s="43"/>
      <c r="BB19" s="31"/>
      <c r="BC19" s="12"/>
      <c r="BD19" s="34"/>
      <c r="BE19" s="9"/>
      <c r="BF19" s="9"/>
      <c r="BG19" s="23"/>
      <c r="BH19" s="26"/>
      <c r="BI19" s="23"/>
      <c r="BJ19" s="11"/>
      <c r="BK19" s="23"/>
      <c r="BL19" s="26"/>
      <c r="BM19" s="13"/>
      <c r="BN19" s="31"/>
      <c r="BO19" s="63"/>
      <c r="BP19" s="56"/>
      <c r="BQ19" s="23"/>
      <c r="BR19" s="26"/>
      <c r="BS19" s="23"/>
      <c r="BT19" s="11"/>
      <c r="BU19" s="23"/>
      <c r="BV19" s="26"/>
      <c r="BW19" s="23"/>
      <c r="BX19" s="43"/>
      <c r="BY19" s="31"/>
      <c r="BZ19" s="12"/>
      <c r="CA19" s="34"/>
      <c r="CB19" s="9"/>
      <c r="CC19" s="9"/>
      <c r="CD19" s="23"/>
      <c r="CE19" s="26"/>
      <c r="CF19" s="23"/>
      <c r="CG19" s="11"/>
      <c r="CH19" s="23"/>
      <c r="CI19" s="26"/>
      <c r="CJ19" s="13"/>
      <c r="CK19" s="31"/>
      <c r="CL19" s="63"/>
    </row>
    <row r="20" spans="1:93" ht="8.1" customHeight="1" x14ac:dyDescent="0.15">
      <c r="B20" s="8"/>
      <c r="C20" s="8"/>
      <c r="D20" s="8"/>
      <c r="E20" s="8"/>
      <c r="F20" s="8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54"/>
      <c r="W20" s="13"/>
      <c r="X20" s="13"/>
      <c r="Y20" s="13"/>
      <c r="Z20" s="13"/>
      <c r="AA20" s="13"/>
      <c r="AB20" s="13"/>
      <c r="AC20" s="13"/>
      <c r="AD20" s="13"/>
      <c r="AE20" s="13"/>
      <c r="AF20" s="12"/>
      <c r="AG20" s="34"/>
      <c r="AJ20" s="13"/>
      <c r="AK20" s="13"/>
      <c r="AL20" s="13"/>
      <c r="AM20" s="13"/>
      <c r="AN20" s="13"/>
      <c r="AO20" s="13"/>
      <c r="AP20" s="13"/>
      <c r="AQ20" s="13"/>
      <c r="AR20" s="64"/>
      <c r="AS20" s="54"/>
      <c r="AT20" s="13"/>
      <c r="AU20" s="13"/>
      <c r="AV20" s="13"/>
      <c r="AW20" s="13"/>
      <c r="AX20" s="13"/>
      <c r="AY20" s="13"/>
      <c r="AZ20" s="13"/>
      <c r="BA20" s="13"/>
      <c r="BB20" s="13"/>
      <c r="BC20" s="12"/>
      <c r="BD20" s="34"/>
      <c r="BG20" s="13"/>
      <c r="BH20" s="13"/>
      <c r="BI20" s="13"/>
      <c r="BJ20" s="13"/>
      <c r="BK20" s="13"/>
      <c r="BL20" s="13"/>
      <c r="BM20" s="13"/>
      <c r="BN20" s="13"/>
      <c r="BO20" s="64"/>
      <c r="BP20" s="54"/>
      <c r="BQ20" s="13"/>
      <c r="BR20" s="13"/>
      <c r="BS20" s="13"/>
      <c r="BT20" s="13"/>
      <c r="BU20" s="13"/>
      <c r="BV20" s="13"/>
      <c r="BW20" s="13"/>
      <c r="BX20" s="13"/>
      <c r="BY20" s="13"/>
      <c r="BZ20" s="12"/>
      <c r="CA20" s="34"/>
      <c r="CD20" s="13"/>
      <c r="CE20" s="13"/>
      <c r="CF20" s="13"/>
      <c r="CG20" s="13"/>
      <c r="CH20" s="13"/>
      <c r="CI20" s="13"/>
      <c r="CJ20" s="13"/>
      <c r="CK20" s="13"/>
      <c r="CL20" s="64"/>
      <c r="CO20" s="4"/>
    </row>
    <row r="21" spans="1:93" ht="15" customHeight="1" x14ac:dyDescent="0.2">
      <c r="B21" s="91" t="str">
        <f>_xlfn.IFNA(VLOOKUP(H21,Spillere[],2,FALSE),"")</f>
        <v/>
      </c>
      <c r="C21" s="92"/>
      <c r="D21" s="92"/>
      <c r="E21" s="92"/>
      <c r="F21" s="93"/>
      <c r="G21" s="27"/>
      <c r="H21" s="81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49"/>
      <c r="V21" s="56"/>
      <c r="W21" s="23"/>
      <c r="X21" s="26"/>
      <c r="Y21" s="23"/>
      <c r="Z21" s="11"/>
      <c r="AA21" s="23"/>
      <c r="AB21" s="26"/>
      <c r="AC21" s="23"/>
      <c r="AD21" s="43"/>
      <c r="AE21" s="31"/>
      <c r="AF21" s="12"/>
      <c r="AG21" s="34"/>
      <c r="AH21" s="9"/>
      <c r="AI21" s="9"/>
      <c r="AJ21" s="23"/>
      <c r="AK21" s="26"/>
      <c r="AL21" s="23"/>
      <c r="AM21" s="11"/>
      <c r="AN21" s="23"/>
      <c r="AO21" s="26"/>
      <c r="AP21" s="13"/>
      <c r="AQ21" s="31"/>
      <c r="AR21" s="63"/>
      <c r="AS21" s="56"/>
      <c r="AT21" s="23"/>
      <c r="AU21" s="26"/>
      <c r="AV21" s="23"/>
      <c r="AW21" s="11"/>
      <c r="AX21" s="23"/>
      <c r="AY21" s="26"/>
      <c r="AZ21" s="23"/>
      <c r="BA21" s="43"/>
      <c r="BB21" s="31"/>
      <c r="BC21" s="12"/>
      <c r="BD21" s="34"/>
      <c r="BE21" s="9"/>
      <c r="BF21" s="9"/>
      <c r="BG21" s="23"/>
      <c r="BH21" s="26"/>
      <c r="BI21" s="23"/>
      <c r="BJ21" s="11"/>
      <c r="BK21" s="23"/>
      <c r="BL21" s="26"/>
      <c r="BM21" s="13"/>
      <c r="BN21" s="31"/>
      <c r="BO21" s="63"/>
      <c r="BP21" s="56"/>
      <c r="BQ21" s="23"/>
      <c r="BR21" s="26"/>
      <c r="BS21" s="23"/>
      <c r="BT21" s="11"/>
      <c r="BU21" s="23"/>
      <c r="BV21" s="26"/>
      <c r="BW21" s="23"/>
      <c r="BX21" s="43"/>
      <c r="BY21" s="31"/>
      <c r="BZ21" s="12"/>
      <c r="CA21" s="34"/>
      <c r="CB21" s="9"/>
      <c r="CC21" s="9"/>
      <c r="CD21" s="23"/>
      <c r="CE21" s="26"/>
      <c r="CF21" s="23"/>
      <c r="CG21" s="11"/>
      <c r="CH21" s="23"/>
      <c r="CI21" s="26"/>
      <c r="CJ21" s="13"/>
      <c r="CK21" s="31"/>
      <c r="CL21" s="63"/>
      <c r="CO21" s="4" t="str">
        <f>IF(L5=Kampe!H7,Kampe!J7,IF(L5=Kampe!J7,Kampe!H7,""))</f>
        <v/>
      </c>
    </row>
    <row r="22" spans="1:93" s="2" customFormat="1" ht="8.1" customHeight="1" x14ac:dyDescent="0.15">
      <c r="A22" s="1"/>
      <c r="B22" s="8"/>
      <c r="C22" s="8"/>
      <c r="D22" s="8"/>
      <c r="E22" s="8"/>
      <c r="F22" s="8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54"/>
      <c r="W22" s="13"/>
      <c r="X22" s="13"/>
      <c r="Y22" s="13"/>
      <c r="Z22" s="13"/>
      <c r="AA22" s="13"/>
      <c r="AB22" s="13"/>
      <c r="AC22" s="13"/>
      <c r="AD22" s="13"/>
      <c r="AE22" s="13"/>
      <c r="AF22" s="12"/>
      <c r="AG22" s="34"/>
      <c r="AH22" s="1"/>
      <c r="AI22" s="1"/>
      <c r="AJ22" s="13"/>
      <c r="AK22" s="13"/>
      <c r="AL22" s="13"/>
      <c r="AM22" s="13"/>
      <c r="AN22" s="13"/>
      <c r="AO22" s="13"/>
      <c r="AP22" s="13"/>
      <c r="AQ22" s="13"/>
      <c r="AR22" s="64"/>
      <c r="AS22" s="54"/>
      <c r="AT22" s="13"/>
      <c r="AU22" s="13"/>
      <c r="AV22" s="13"/>
      <c r="AW22" s="13"/>
      <c r="AX22" s="13"/>
      <c r="AY22" s="13"/>
      <c r="AZ22" s="13"/>
      <c r="BA22" s="13"/>
      <c r="BB22" s="13"/>
      <c r="BC22" s="12"/>
      <c r="BD22" s="34"/>
      <c r="BE22" s="1"/>
      <c r="BF22" s="1"/>
      <c r="BG22" s="13"/>
      <c r="BH22" s="13"/>
      <c r="BI22" s="13"/>
      <c r="BJ22" s="13"/>
      <c r="BK22" s="13"/>
      <c r="BL22" s="13"/>
      <c r="BM22" s="13"/>
      <c r="BN22" s="13"/>
      <c r="BO22" s="64"/>
      <c r="BP22" s="54"/>
      <c r="BQ22" s="13"/>
      <c r="BR22" s="13"/>
      <c r="BS22" s="13"/>
      <c r="BT22" s="13"/>
      <c r="BU22" s="13"/>
      <c r="BV22" s="13"/>
      <c r="BW22" s="13"/>
      <c r="BX22" s="13"/>
      <c r="BY22" s="13"/>
      <c r="BZ22" s="12"/>
      <c r="CA22" s="34"/>
      <c r="CB22" s="1"/>
      <c r="CC22" s="1"/>
      <c r="CD22" s="13"/>
      <c r="CE22" s="13"/>
      <c r="CF22" s="13"/>
      <c r="CG22" s="13"/>
      <c r="CH22" s="13"/>
      <c r="CI22" s="13"/>
      <c r="CJ22" s="13"/>
      <c r="CK22" s="13"/>
      <c r="CL22" s="64"/>
      <c r="CO22" s="4" t="str">
        <f>IF(L6=Kampe!H8,Kampe!J8,IF(L6=Kampe!J8,Kampe!H8,""))</f>
        <v/>
      </c>
    </row>
    <row r="23" spans="1:93" s="2" customFormat="1" ht="15" customHeight="1" x14ac:dyDescent="0.2">
      <c r="A23" s="1"/>
      <c r="B23" s="91" t="str">
        <f>_xlfn.IFNA(VLOOKUP(H23,Spillere[],2,FALSE),"")</f>
        <v/>
      </c>
      <c r="C23" s="92"/>
      <c r="D23" s="92"/>
      <c r="E23" s="92"/>
      <c r="F23" s="93"/>
      <c r="G23" s="27"/>
      <c r="H23" s="81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49"/>
      <c r="V23" s="56"/>
      <c r="W23" s="23"/>
      <c r="X23" s="26"/>
      <c r="Y23" s="23"/>
      <c r="Z23" s="11"/>
      <c r="AA23" s="23"/>
      <c r="AB23" s="26"/>
      <c r="AC23" s="23"/>
      <c r="AD23" s="12"/>
      <c r="AE23" s="31"/>
      <c r="AF23" s="12"/>
      <c r="AG23" s="34"/>
      <c r="AH23" s="9"/>
      <c r="AI23" s="9"/>
      <c r="AJ23" s="23"/>
      <c r="AK23" s="26"/>
      <c r="AL23" s="23"/>
      <c r="AM23" s="11"/>
      <c r="AN23" s="23"/>
      <c r="AO23" s="26"/>
      <c r="AP23" s="13"/>
      <c r="AQ23" s="31"/>
      <c r="AR23" s="65"/>
      <c r="AS23" s="56"/>
      <c r="AT23" s="23"/>
      <c r="AU23" s="26"/>
      <c r="AV23" s="23"/>
      <c r="AW23" s="11"/>
      <c r="AX23" s="23"/>
      <c r="AY23" s="26"/>
      <c r="AZ23" s="23"/>
      <c r="BA23" s="12"/>
      <c r="BB23" s="31"/>
      <c r="BC23" s="12"/>
      <c r="BD23" s="34"/>
      <c r="BE23" s="9"/>
      <c r="BF23" s="9"/>
      <c r="BG23" s="23"/>
      <c r="BH23" s="26"/>
      <c r="BI23" s="23"/>
      <c r="BJ23" s="11"/>
      <c r="BK23" s="23"/>
      <c r="BL23" s="26"/>
      <c r="BM23" s="13"/>
      <c r="BN23" s="31"/>
      <c r="BO23" s="65"/>
      <c r="BP23" s="56"/>
      <c r="BQ23" s="23"/>
      <c r="BR23" s="26"/>
      <c r="BS23" s="23"/>
      <c r="BT23" s="11"/>
      <c r="BU23" s="23"/>
      <c r="BV23" s="26"/>
      <c r="BW23" s="23"/>
      <c r="BX23" s="12"/>
      <c r="BY23" s="31"/>
      <c r="BZ23" s="12"/>
      <c r="CA23" s="34"/>
      <c r="CB23" s="9"/>
      <c r="CC23" s="9"/>
      <c r="CD23" s="23"/>
      <c r="CE23" s="26"/>
      <c r="CF23" s="23"/>
      <c r="CG23" s="11"/>
      <c r="CH23" s="23"/>
      <c r="CI23" s="26"/>
      <c r="CJ23" s="13"/>
      <c r="CK23" s="31"/>
      <c r="CL23" s="65"/>
      <c r="CO23" s="4" t="str">
        <f>IF(L7=Kampe!H9,Kampe!J9,IF(L7=Kampe!J9,Kampe!H9,""))</f>
        <v/>
      </c>
    </row>
    <row r="24" spans="1:93" s="2" customFormat="1" ht="8.1" customHeight="1" x14ac:dyDescent="0.15">
      <c r="A24" s="1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54"/>
      <c r="W24" s="13"/>
      <c r="X24" s="13"/>
      <c r="Y24" s="13"/>
      <c r="Z24" s="13"/>
      <c r="AA24" s="13"/>
      <c r="AB24" s="13"/>
      <c r="AC24" s="13"/>
      <c r="AD24" s="13"/>
      <c r="AE24" s="30"/>
      <c r="AF24" s="12"/>
      <c r="AG24" s="34"/>
      <c r="AH24" s="1"/>
      <c r="AI24" s="1"/>
      <c r="AJ24" s="13"/>
      <c r="AK24" s="13"/>
      <c r="AL24" s="13"/>
      <c r="AM24" s="13"/>
      <c r="AN24" s="13"/>
      <c r="AO24" s="13"/>
      <c r="AP24" s="13"/>
      <c r="AQ24" s="30"/>
      <c r="AR24" s="64"/>
      <c r="AS24" s="54"/>
      <c r="AT24" s="13"/>
      <c r="AU24" s="13"/>
      <c r="AV24" s="13"/>
      <c r="AW24" s="13"/>
      <c r="AX24" s="13"/>
      <c r="AY24" s="13"/>
      <c r="AZ24" s="13"/>
      <c r="BA24" s="13"/>
      <c r="BB24" s="30"/>
      <c r="BC24" s="12"/>
      <c r="BD24" s="34"/>
      <c r="BE24" s="1"/>
      <c r="BF24" s="1"/>
      <c r="BG24" s="13"/>
      <c r="BH24" s="13"/>
      <c r="BI24" s="13"/>
      <c r="BJ24" s="13"/>
      <c r="BK24" s="13"/>
      <c r="BL24" s="13"/>
      <c r="BM24" s="13"/>
      <c r="BN24" s="30"/>
      <c r="BO24" s="64"/>
      <c r="BP24" s="54"/>
      <c r="BQ24" s="13"/>
      <c r="BR24" s="13"/>
      <c r="BS24" s="13"/>
      <c r="BT24" s="13"/>
      <c r="BU24" s="13"/>
      <c r="BV24" s="13"/>
      <c r="BW24" s="13"/>
      <c r="BX24" s="13"/>
      <c r="BY24" s="30"/>
      <c r="BZ24" s="12"/>
      <c r="CA24" s="34"/>
      <c r="CB24" s="1"/>
      <c r="CC24" s="1"/>
      <c r="CD24" s="13"/>
      <c r="CE24" s="13"/>
      <c r="CF24" s="13"/>
      <c r="CG24" s="13"/>
      <c r="CH24" s="13"/>
      <c r="CI24" s="13"/>
      <c r="CJ24" s="13"/>
      <c r="CK24" s="30"/>
      <c r="CL24" s="64"/>
      <c r="CO24" s="4" t="str">
        <f>IF(L8=Kampe!H10,Kampe!J10,IF(L8=Kampe!J10,Kampe!H10,""))</f>
        <v/>
      </c>
    </row>
    <row r="25" spans="1:93" ht="15" customHeight="1" x14ac:dyDescent="0.2">
      <c r="B25" s="91" t="str">
        <f>_xlfn.IFNA(VLOOKUP(H25,Spillere[],2,FALSE),"")</f>
        <v/>
      </c>
      <c r="C25" s="92"/>
      <c r="D25" s="92"/>
      <c r="E25" s="92"/>
      <c r="F25" s="93"/>
      <c r="G25" s="27"/>
      <c r="H25" s="81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49"/>
      <c r="V25" s="56"/>
      <c r="W25" s="23"/>
      <c r="X25" s="26"/>
      <c r="Y25" s="23"/>
      <c r="Z25" s="11"/>
      <c r="AA25" s="23"/>
      <c r="AB25" s="26"/>
      <c r="AC25" s="23"/>
      <c r="AD25" s="12"/>
      <c r="AE25" s="31"/>
      <c r="AF25" s="12"/>
      <c r="AG25" s="34"/>
      <c r="AH25" s="9"/>
      <c r="AI25" s="9"/>
      <c r="AJ25" s="23"/>
      <c r="AK25" s="26"/>
      <c r="AL25" s="23"/>
      <c r="AM25" s="11"/>
      <c r="AN25" s="23"/>
      <c r="AO25" s="26"/>
      <c r="AP25" s="13"/>
      <c r="AQ25" s="31"/>
      <c r="AR25" s="65"/>
      <c r="AS25" s="56"/>
      <c r="AT25" s="23"/>
      <c r="AU25" s="26"/>
      <c r="AV25" s="23"/>
      <c r="AW25" s="11"/>
      <c r="AX25" s="23"/>
      <c r="AY25" s="26"/>
      <c r="AZ25" s="23"/>
      <c r="BA25" s="12"/>
      <c r="BB25" s="31"/>
      <c r="BC25" s="12"/>
      <c r="BD25" s="34"/>
      <c r="BE25" s="9"/>
      <c r="BF25" s="9"/>
      <c r="BG25" s="23"/>
      <c r="BH25" s="26"/>
      <c r="BI25" s="23"/>
      <c r="BJ25" s="11"/>
      <c r="BK25" s="23"/>
      <c r="BL25" s="26"/>
      <c r="BM25" s="12"/>
      <c r="BN25" s="31"/>
      <c r="BO25" s="65"/>
      <c r="BP25" s="56"/>
      <c r="BQ25" s="23"/>
      <c r="BR25" s="26"/>
      <c r="BS25" s="23"/>
      <c r="BT25" s="11"/>
      <c r="BU25" s="23"/>
      <c r="BV25" s="26"/>
      <c r="BW25" s="23"/>
      <c r="BX25" s="12"/>
      <c r="BY25" s="31"/>
      <c r="BZ25" s="12"/>
      <c r="CA25" s="34"/>
      <c r="CB25" s="9"/>
      <c r="CC25" s="9"/>
      <c r="CD25" s="23"/>
      <c r="CE25" s="26"/>
      <c r="CF25" s="23"/>
      <c r="CG25" s="11"/>
      <c r="CH25" s="23"/>
      <c r="CI25" s="26"/>
      <c r="CJ25" s="12"/>
      <c r="CK25" s="31"/>
      <c r="CL25" s="65"/>
      <c r="CO25" s="4" t="str">
        <f>IF(L9=Kampe!H11,Kampe!J11,IF(L9=Kampe!J11,Kampe!H11,""))</f>
        <v/>
      </c>
    </row>
    <row r="26" spans="1:93" s="2" customFormat="1" ht="8.1" customHeight="1" x14ac:dyDescent="0.15">
      <c r="A26" s="1"/>
      <c r="B26" s="7"/>
      <c r="C26" s="7"/>
      <c r="D26" s="7"/>
      <c r="E26" s="7"/>
      <c r="F26" s="7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54"/>
      <c r="W26" s="13"/>
      <c r="X26" s="13"/>
      <c r="Y26" s="13"/>
      <c r="Z26" s="13"/>
      <c r="AA26" s="13"/>
      <c r="AB26" s="13"/>
      <c r="AC26" s="13"/>
      <c r="AD26" s="13"/>
      <c r="AE26" s="30"/>
      <c r="AF26" s="12"/>
      <c r="AG26" s="34"/>
      <c r="AH26" s="1"/>
      <c r="AI26" s="1"/>
      <c r="AJ26" s="13"/>
      <c r="AK26" s="13"/>
      <c r="AL26" s="13"/>
      <c r="AM26" s="13"/>
      <c r="AN26" s="13"/>
      <c r="AO26" s="13"/>
      <c r="AP26" s="13"/>
      <c r="AQ26" s="30"/>
      <c r="AR26" s="64"/>
      <c r="AS26" s="54"/>
      <c r="AT26" s="13"/>
      <c r="AU26" s="13"/>
      <c r="AV26" s="13"/>
      <c r="AW26" s="13"/>
      <c r="AX26" s="13"/>
      <c r="AY26" s="13"/>
      <c r="AZ26" s="13"/>
      <c r="BA26" s="13"/>
      <c r="BB26" s="30"/>
      <c r="BC26" s="12"/>
      <c r="BD26" s="34"/>
      <c r="BE26" s="1"/>
      <c r="BF26" s="1"/>
      <c r="BG26" s="13"/>
      <c r="BH26" s="13"/>
      <c r="BI26" s="13"/>
      <c r="BJ26" s="13"/>
      <c r="BK26" s="13"/>
      <c r="BL26" s="13"/>
      <c r="BM26" s="13"/>
      <c r="BN26" s="30"/>
      <c r="BO26" s="64"/>
      <c r="BP26" s="54"/>
      <c r="BQ26" s="13"/>
      <c r="BR26" s="13"/>
      <c r="BS26" s="13"/>
      <c r="BT26" s="13"/>
      <c r="BU26" s="13"/>
      <c r="BV26" s="13"/>
      <c r="BW26" s="13"/>
      <c r="BX26" s="13"/>
      <c r="BY26" s="30"/>
      <c r="BZ26" s="12"/>
      <c r="CA26" s="34"/>
      <c r="CB26" s="1"/>
      <c r="CC26" s="1"/>
      <c r="CD26" s="13"/>
      <c r="CE26" s="13"/>
      <c r="CF26" s="13"/>
      <c r="CG26" s="13"/>
      <c r="CH26" s="13"/>
      <c r="CI26" s="13"/>
      <c r="CJ26" s="13"/>
      <c r="CK26" s="30"/>
      <c r="CL26" s="64"/>
      <c r="CO26" s="4" t="str">
        <f>IF(L10=Kampe!H12,Kampe!J12,IF(L10=Kampe!J12,Kampe!H12,""))</f>
        <v/>
      </c>
    </row>
    <row r="27" spans="1:93" s="2" customFormat="1" ht="15" customHeight="1" x14ac:dyDescent="0.2">
      <c r="A27" s="1"/>
      <c r="B27" s="91" t="str">
        <f>_xlfn.IFNA(VLOOKUP(H27,Spillere[],2,FALSE),"")</f>
        <v/>
      </c>
      <c r="C27" s="92"/>
      <c r="D27" s="92"/>
      <c r="E27" s="92"/>
      <c r="F27" s="93"/>
      <c r="G27" s="27"/>
      <c r="H27" s="81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49"/>
      <c r="V27" s="56"/>
      <c r="W27" s="23"/>
      <c r="X27" s="26"/>
      <c r="Y27" s="23"/>
      <c r="Z27" s="11"/>
      <c r="AA27" s="23"/>
      <c r="AB27" s="26"/>
      <c r="AC27" s="23"/>
      <c r="AD27" s="12"/>
      <c r="AE27" s="31"/>
      <c r="AF27" s="12"/>
      <c r="AG27" s="34"/>
      <c r="AH27" s="9"/>
      <c r="AI27" s="9"/>
      <c r="AJ27" s="23"/>
      <c r="AK27" s="26"/>
      <c r="AL27" s="23"/>
      <c r="AM27" s="11"/>
      <c r="AN27" s="23"/>
      <c r="AO27" s="26"/>
      <c r="AP27" s="13"/>
      <c r="AQ27" s="31"/>
      <c r="AR27" s="65"/>
      <c r="AS27" s="56"/>
      <c r="AT27" s="23"/>
      <c r="AU27" s="26"/>
      <c r="AV27" s="23"/>
      <c r="AW27" s="11"/>
      <c r="AX27" s="23"/>
      <c r="AY27" s="26"/>
      <c r="AZ27" s="23"/>
      <c r="BA27" s="12"/>
      <c r="BB27" s="31"/>
      <c r="BC27" s="12"/>
      <c r="BD27" s="34"/>
      <c r="BE27" s="9"/>
      <c r="BF27" s="9"/>
      <c r="BG27" s="23"/>
      <c r="BH27" s="26"/>
      <c r="BI27" s="23"/>
      <c r="BJ27" s="11"/>
      <c r="BK27" s="23"/>
      <c r="BL27" s="26"/>
      <c r="BM27" s="12"/>
      <c r="BN27" s="31"/>
      <c r="BO27" s="65"/>
      <c r="BP27" s="56"/>
      <c r="BQ27" s="23"/>
      <c r="BR27" s="26"/>
      <c r="BS27" s="23"/>
      <c r="BT27" s="11"/>
      <c r="BU27" s="23"/>
      <c r="BV27" s="26"/>
      <c r="BW27" s="23"/>
      <c r="BX27" s="12"/>
      <c r="BY27" s="31"/>
      <c r="BZ27" s="12"/>
      <c r="CA27" s="34"/>
      <c r="CB27" s="9"/>
      <c r="CC27" s="9"/>
      <c r="CD27" s="23"/>
      <c r="CE27" s="26"/>
      <c r="CF27" s="23"/>
      <c r="CG27" s="11"/>
      <c r="CH27" s="23"/>
      <c r="CI27" s="26"/>
      <c r="CJ27" s="12"/>
      <c r="CK27" s="31"/>
      <c r="CL27" s="65"/>
      <c r="CO27" s="4" t="str">
        <f>IF(L11=Kampe!H13,Kampe!J13,IF(L11=Kampe!J13,Kampe!H13,""))</f>
        <v/>
      </c>
    </row>
    <row r="28" spans="1:93" s="2" customFormat="1" ht="8.1" customHeight="1" x14ac:dyDescent="0.15">
      <c r="A28" s="1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54"/>
      <c r="W28" s="25"/>
      <c r="X28" s="13"/>
      <c r="Y28" s="13"/>
      <c r="Z28" s="13"/>
      <c r="AA28" s="25"/>
      <c r="AB28" s="13"/>
      <c r="AC28" s="13"/>
      <c r="AD28" s="13"/>
      <c r="AE28" s="13"/>
      <c r="AF28" s="12"/>
      <c r="AG28" s="34"/>
      <c r="AH28" s="1"/>
      <c r="AI28" s="1"/>
      <c r="AJ28" s="25"/>
      <c r="AK28" s="13"/>
      <c r="AL28" s="13"/>
      <c r="AM28" s="13"/>
      <c r="AN28" s="25"/>
      <c r="AO28" s="13"/>
      <c r="AP28" s="13"/>
      <c r="AQ28" s="13"/>
      <c r="AR28" s="64"/>
      <c r="AS28" s="54"/>
      <c r="AT28" s="25"/>
      <c r="AU28" s="13"/>
      <c r="AV28" s="13"/>
      <c r="AW28" s="13"/>
      <c r="AX28" s="25"/>
      <c r="AY28" s="13"/>
      <c r="AZ28" s="13"/>
      <c r="BA28" s="13"/>
      <c r="BB28" s="13"/>
      <c r="BC28" s="12"/>
      <c r="BD28" s="34"/>
      <c r="BE28" s="1"/>
      <c r="BF28" s="1"/>
      <c r="BG28" s="25"/>
      <c r="BH28" s="13"/>
      <c r="BI28" s="13"/>
      <c r="BJ28" s="13"/>
      <c r="BK28" s="25"/>
      <c r="BL28" s="13"/>
      <c r="BM28" s="13"/>
      <c r="BN28" s="13"/>
      <c r="BO28" s="64"/>
      <c r="BP28" s="54"/>
      <c r="BQ28" s="25"/>
      <c r="BR28" s="13"/>
      <c r="BS28" s="13"/>
      <c r="BT28" s="13"/>
      <c r="BU28" s="25"/>
      <c r="BV28" s="13"/>
      <c r="BW28" s="13"/>
      <c r="BX28" s="13"/>
      <c r="BY28" s="13"/>
      <c r="BZ28" s="12"/>
      <c r="CA28" s="34"/>
      <c r="CB28" s="1"/>
      <c r="CC28" s="1"/>
      <c r="CD28" s="25"/>
      <c r="CE28" s="13"/>
      <c r="CF28" s="13"/>
      <c r="CG28" s="13"/>
      <c r="CH28" s="25"/>
      <c r="CI28" s="13"/>
      <c r="CJ28" s="13"/>
      <c r="CK28" s="13"/>
      <c r="CL28" s="64"/>
      <c r="CO28" s="4" t="str">
        <f>IF(L12=Kampe!H14,Kampe!J14,IF(L12=Kampe!J14,Kampe!H14,""))</f>
        <v/>
      </c>
    </row>
    <row r="29" spans="1:93" s="2" customFormat="1" ht="15" customHeight="1" x14ac:dyDescent="0.2">
      <c r="A29" s="1"/>
      <c r="B29" s="91" t="str">
        <f>_xlfn.IFNA(VLOOKUP(H29,Spillere[],2,FALSE),"")</f>
        <v/>
      </c>
      <c r="C29" s="92"/>
      <c r="D29" s="92"/>
      <c r="E29" s="92"/>
      <c r="F29" s="93"/>
      <c r="G29" s="27"/>
      <c r="H29" s="81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49"/>
      <c r="V29" s="56"/>
      <c r="W29" s="24"/>
      <c r="X29" s="26"/>
      <c r="Y29" s="23"/>
      <c r="Z29" s="11"/>
      <c r="AA29" s="24"/>
      <c r="AB29" s="26"/>
      <c r="AC29" s="23"/>
      <c r="AD29" s="12"/>
      <c r="AE29" s="31"/>
      <c r="AF29" s="12"/>
      <c r="AG29" s="34"/>
      <c r="AH29" s="9"/>
      <c r="AI29" s="9"/>
      <c r="AJ29" s="24"/>
      <c r="AK29" s="26"/>
      <c r="AL29" s="23"/>
      <c r="AM29" s="11"/>
      <c r="AN29" s="24"/>
      <c r="AO29" s="26"/>
      <c r="AP29" s="13"/>
      <c r="AQ29" s="31"/>
      <c r="AR29" s="65"/>
      <c r="AS29" s="56"/>
      <c r="AT29" s="24"/>
      <c r="AU29" s="26"/>
      <c r="AV29" s="23"/>
      <c r="AW29" s="11"/>
      <c r="AX29" s="24"/>
      <c r="AY29" s="26"/>
      <c r="AZ29" s="23"/>
      <c r="BA29" s="12"/>
      <c r="BB29" s="31"/>
      <c r="BC29" s="12"/>
      <c r="BD29" s="34"/>
      <c r="BE29" s="9"/>
      <c r="BF29" s="9"/>
      <c r="BG29" s="24"/>
      <c r="BH29" s="26"/>
      <c r="BI29" s="23"/>
      <c r="BJ29" s="11"/>
      <c r="BK29" s="24"/>
      <c r="BL29" s="26"/>
      <c r="BM29" s="12"/>
      <c r="BN29" s="31"/>
      <c r="BO29" s="65"/>
      <c r="BP29" s="56"/>
      <c r="BQ29" s="24"/>
      <c r="BR29" s="26"/>
      <c r="BS29" s="23"/>
      <c r="BT29" s="11"/>
      <c r="BU29" s="24"/>
      <c r="BV29" s="26"/>
      <c r="BW29" s="23"/>
      <c r="BX29" s="12"/>
      <c r="BY29" s="31"/>
      <c r="BZ29" s="12"/>
      <c r="CA29" s="34"/>
      <c r="CB29" s="9"/>
      <c r="CC29" s="9"/>
      <c r="CD29" s="24"/>
      <c r="CE29" s="26"/>
      <c r="CF29" s="23"/>
      <c r="CG29" s="11"/>
      <c r="CH29" s="24"/>
      <c r="CI29" s="26"/>
      <c r="CJ29" s="12"/>
      <c r="CK29" s="31"/>
      <c r="CL29" s="65"/>
      <c r="CO29" s="4" t="str">
        <f>IF(L13=Kampe!H15,Kampe!J15,IF(L13=Kampe!J15,Kampe!H15,""))</f>
        <v/>
      </c>
    </row>
    <row r="30" spans="1:93" s="2" customFormat="1" ht="8.1" customHeight="1" x14ac:dyDescent="0.15">
      <c r="A30" s="1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54"/>
      <c r="W30" s="13"/>
      <c r="X30" s="13"/>
      <c r="Y30" s="13"/>
      <c r="Z30" s="13"/>
      <c r="AA30" s="13"/>
      <c r="AB30" s="13"/>
      <c r="AC30" s="13"/>
      <c r="AD30" s="13"/>
      <c r="AE30" s="13"/>
      <c r="AF30" s="12"/>
      <c r="AG30" s="34"/>
      <c r="AH30" s="1"/>
      <c r="AI30" s="1"/>
      <c r="AJ30" s="13"/>
      <c r="AK30" s="13"/>
      <c r="AL30" s="13"/>
      <c r="AM30" s="13"/>
      <c r="AN30" s="13"/>
      <c r="AO30" s="13"/>
      <c r="AP30" s="13"/>
      <c r="AQ30" s="13"/>
      <c r="AR30" s="64"/>
      <c r="AS30" s="54"/>
      <c r="AT30" s="13"/>
      <c r="AU30" s="13"/>
      <c r="AV30" s="13"/>
      <c r="AW30" s="13"/>
      <c r="AX30" s="13"/>
      <c r="AY30" s="13"/>
      <c r="AZ30" s="13"/>
      <c r="BA30" s="13"/>
      <c r="BB30" s="13"/>
      <c r="BC30" s="12"/>
      <c r="BD30" s="34"/>
      <c r="BE30" s="1"/>
      <c r="BF30" s="1"/>
      <c r="BG30" s="13"/>
      <c r="BH30" s="13"/>
      <c r="BI30" s="13"/>
      <c r="BJ30" s="13"/>
      <c r="BK30" s="13"/>
      <c r="BL30" s="13"/>
      <c r="BM30" s="13"/>
      <c r="BN30" s="13"/>
      <c r="BO30" s="64"/>
      <c r="BP30" s="54"/>
      <c r="BQ30" s="13"/>
      <c r="BR30" s="13"/>
      <c r="BS30" s="13"/>
      <c r="BT30" s="13"/>
      <c r="BU30" s="13"/>
      <c r="BV30" s="13"/>
      <c r="BW30" s="13"/>
      <c r="BX30" s="13"/>
      <c r="BY30" s="13"/>
      <c r="BZ30" s="12"/>
      <c r="CA30" s="34"/>
      <c r="CB30" s="1"/>
      <c r="CC30" s="1"/>
      <c r="CD30" s="13"/>
      <c r="CE30" s="13"/>
      <c r="CF30" s="13"/>
      <c r="CG30" s="13"/>
      <c r="CH30" s="13"/>
      <c r="CI30" s="13"/>
      <c r="CJ30" s="13"/>
      <c r="CK30" s="13"/>
      <c r="CL30" s="64"/>
      <c r="CO30" s="4" t="str">
        <f>IF(L14=Kampe!H16,Kampe!J16,IF(L14=Kampe!J16,Kampe!H16,""))</f>
        <v/>
      </c>
    </row>
    <row r="31" spans="1:93" s="2" customFormat="1" ht="15" customHeight="1" x14ac:dyDescent="0.2">
      <c r="A31" s="1"/>
      <c r="B31" s="91" t="str">
        <f>_xlfn.IFNA(VLOOKUP(H31,Spillere[],2,FALSE),"")</f>
        <v/>
      </c>
      <c r="C31" s="92"/>
      <c r="D31" s="92"/>
      <c r="E31" s="92"/>
      <c r="F31" s="93"/>
      <c r="G31" s="27"/>
      <c r="H31" s="81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49"/>
      <c r="V31" s="56"/>
      <c r="W31" s="23"/>
      <c r="X31" s="26"/>
      <c r="Y31" s="23"/>
      <c r="Z31" s="11"/>
      <c r="AA31" s="23"/>
      <c r="AB31" s="26"/>
      <c r="AC31" s="23"/>
      <c r="AD31" s="12"/>
      <c r="AE31" s="31"/>
      <c r="AF31" s="12"/>
      <c r="AG31" s="34"/>
      <c r="AH31" s="9"/>
      <c r="AI31" s="9"/>
      <c r="AJ31" s="23"/>
      <c r="AK31" s="26"/>
      <c r="AL31" s="23"/>
      <c r="AM31" s="11"/>
      <c r="AN31" s="23"/>
      <c r="AO31" s="26"/>
      <c r="AP31" s="13"/>
      <c r="AQ31" s="31"/>
      <c r="AR31" s="65"/>
      <c r="AS31" s="56"/>
      <c r="AT31" s="23"/>
      <c r="AU31" s="26"/>
      <c r="AV31" s="23"/>
      <c r="AW31" s="11"/>
      <c r="AX31" s="23"/>
      <c r="AY31" s="26"/>
      <c r="AZ31" s="23"/>
      <c r="BA31" s="12"/>
      <c r="BB31" s="31"/>
      <c r="BC31" s="12"/>
      <c r="BD31" s="34"/>
      <c r="BE31" s="9"/>
      <c r="BF31" s="9"/>
      <c r="BG31" s="23"/>
      <c r="BH31" s="26"/>
      <c r="BI31" s="23"/>
      <c r="BJ31" s="11"/>
      <c r="BK31" s="23"/>
      <c r="BL31" s="26"/>
      <c r="BM31" s="12"/>
      <c r="BN31" s="31"/>
      <c r="BO31" s="65"/>
      <c r="BP31" s="56"/>
      <c r="BQ31" s="23"/>
      <c r="BR31" s="26"/>
      <c r="BS31" s="23"/>
      <c r="BT31" s="11"/>
      <c r="BU31" s="23"/>
      <c r="BV31" s="26"/>
      <c r="BW31" s="23"/>
      <c r="BX31" s="12"/>
      <c r="BY31" s="31"/>
      <c r="BZ31" s="12"/>
      <c r="CA31" s="34"/>
      <c r="CB31" s="9"/>
      <c r="CC31" s="9"/>
      <c r="CD31" s="23"/>
      <c r="CE31" s="26"/>
      <c r="CF31" s="23"/>
      <c r="CG31" s="11"/>
      <c r="CH31" s="23"/>
      <c r="CI31" s="26"/>
      <c r="CJ31" s="12"/>
      <c r="CK31" s="31"/>
      <c r="CL31" s="65"/>
      <c r="CO31" s="4" t="str">
        <f>IF(L15=Kampe!H17,Kampe!J17,IF(L15=Kampe!J17,Kampe!H17,""))</f>
        <v/>
      </c>
    </row>
    <row r="32" spans="1:93" s="2" customFormat="1" ht="8.1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54"/>
      <c r="W32" s="13"/>
      <c r="X32" s="13"/>
      <c r="Y32" s="13"/>
      <c r="Z32" s="13"/>
      <c r="AA32" s="13"/>
      <c r="AB32" s="13"/>
      <c r="AC32" s="13"/>
      <c r="AD32" s="13"/>
      <c r="AE32" s="13"/>
      <c r="AF32" s="12"/>
      <c r="AG32" s="34"/>
      <c r="AH32" s="1"/>
      <c r="AI32" s="1"/>
      <c r="AJ32" s="13"/>
      <c r="AK32" s="13"/>
      <c r="AL32" s="13"/>
      <c r="AM32" s="13"/>
      <c r="AN32" s="13"/>
      <c r="AO32" s="13"/>
      <c r="AP32" s="13"/>
      <c r="AQ32" s="13"/>
      <c r="AR32" s="64"/>
      <c r="AS32" s="54"/>
      <c r="AT32" s="13"/>
      <c r="AU32" s="13"/>
      <c r="AV32" s="13"/>
      <c r="AW32" s="13"/>
      <c r="AX32" s="13"/>
      <c r="AY32" s="13"/>
      <c r="AZ32" s="13"/>
      <c r="BA32" s="13"/>
      <c r="BB32" s="13"/>
      <c r="BC32" s="12"/>
      <c r="BD32" s="34"/>
      <c r="BE32" s="1"/>
      <c r="BF32" s="1"/>
      <c r="BG32" s="13"/>
      <c r="BH32" s="13"/>
      <c r="BI32" s="13"/>
      <c r="BJ32" s="13"/>
      <c r="BK32" s="13"/>
      <c r="BL32" s="13"/>
      <c r="BM32" s="13"/>
      <c r="BN32" s="13"/>
      <c r="BO32" s="64"/>
      <c r="BP32" s="54"/>
      <c r="BQ32" s="13"/>
      <c r="BR32" s="13"/>
      <c r="BS32" s="13"/>
      <c r="BT32" s="13"/>
      <c r="BU32" s="13"/>
      <c r="BV32" s="13"/>
      <c r="BW32" s="13"/>
      <c r="BX32" s="13"/>
      <c r="BY32" s="13"/>
      <c r="BZ32" s="12"/>
      <c r="CA32" s="34"/>
      <c r="CB32" s="1"/>
      <c r="CC32" s="1"/>
      <c r="CD32" s="13"/>
      <c r="CE32" s="13"/>
      <c r="CF32" s="13"/>
      <c r="CG32" s="13"/>
      <c r="CH32" s="13"/>
      <c r="CI32" s="13"/>
      <c r="CJ32" s="13"/>
      <c r="CK32" s="13"/>
      <c r="CL32" s="64"/>
      <c r="CO32" s="4" t="str">
        <f>IF(L16=Kampe!H18,Kampe!J18,IF(L16=Kampe!J18,Kampe!H18,""))</f>
        <v/>
      </c>
    </row>
    <row r="33" spans="2:93" ht="15" customHeight="1" x14ac:dyDescent="0.2">
      <c r="B33" s="91" t="str">
        <f>_xlfn.IFNA(VLOOKUP(H33,Spillere[],2,FALSE),"")</f>
        <v/>
      </c>
      <c r="C33" s="92"/>
      <c r="D33" s="92"/>
      <c r="E33" s="92"/>
      <c r="F33" s="93"/>
      <c r="G33" s="27"/>
      <c r="H33" s="81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49"/>
      <c r="V33" s="56"/>
      <c r="W33" s="23"/>
      <c r="X33" s="26"/>
      <c r="Y33" s="23"/>
      <c r="Z33" s="11"/>
      <c r="AA33" s="23"/>
      <c r="AB33" s="26"/>
      <c r="AC33" s="23"/>
      <c r="AD33" s="12"/>
      <c r="AE33" s="31"/>
      <c r="AF33" s="12"/>
      <c r="AG33" s="34"/>
      <c r="AH33" s="9"/>
      <c r="AI33" s="9"/>
      <c r="AJ33" s="23"/>
      <c r="AK33" s="26"/>
      <c r="AL33" s="23"/>
      <c r="AM33" s="11"/>
      <c r="AN33" s="23"/>
      <c r="AO33" s="26"/>
      <c r="AP33" s="13"/>
      <c r="AQ33" s="31"/>
      <c r="AR33" s="65"/>
      <c r="AS33" s="56"/>
      <c r="AT33" s="23"/>
      <c r="AU33" s="26"/>
      <c r="AV33" s="23"/>
      <c r="AW33" s="11"/>
      <c r="AX33" s="23"/>
      <c r="AY33" s="26"/>
      <c r="AZ33" s="23"/>
      <c r="BA33" s="12"/>
      <c r="BB33" s="31"/>
      <c r="BC33" s="12"/>
      <c r="BD33" s="34"/>
      <c r="BE33" s="9"/>
      <c r="BF33" s="9"/>
      <c r="BG33" s="23"/>
      <c r="BH33" s="26"/>
      <c r="BI33" s="23"/>
      <c r="BJ33" s="11"/>
      <c r="BK33" s="23"/>
      <c r="BL33" s="26"/>
      <c r="BM33" s="12"/>
      <c r="BN33" s="31"/>
      <c r="BO33" s="65"/>
      <c r="BP33" s="56"/>
      <c r="BQ33" s="23"/>
      <c r="BR33" s="26"/>
      <c r="BS33" s="23"/>
      <c r="BT33" s="11"/>
      <c r="BU33" s="23"/>
      <c r="BV33" s="26"/>
      <c r="BW33" s="23"/>
      <c r="BX33" s="12"/>
      <c r="BY33" s="31"/>
      <c r="BZ33" s="12"/>
      <c r="CA33" s="34"/>
      <c r="CB33" s="9"/>
      <c r="CC33" s="9"/>
      <c r="CD33" s="23"/>
      <c r="CE33" s="26"/>
      <c r="CF33" s="23"/>
      <c r="CG33" s="11"/>
      <c r="CH33" s="23"/>
      <c r="CI33" s="26"/>
      <c r="CJ33" s="12"/>
      <c r="CK33" s="31"/>
      <c r="CL33" s="65"/>
      <c r="CO33" s="4" t="str">
        <f>IF(L17=Kampe!H19,Kampe!J19,IF(L17=Kampe!J19,Kampe!H19,""))</f>
        <v/>
      </c>
    </row>
    <row r="34" spans="2:93" ht="8.1" customHeight="1" x14ac:dyDescent="0.15">
      <c r="V34" s="54"/>
      <c r="AG34" s="34"/>
      <c r="AP34" s="13"/>
      <c r="AR34" s="55"/>
      <c r="AS34" s="54"/>
      <c r="BD34" s="34"/>
      <c r="BO34" s="55"/>
      <c r="BP34" s="54"/>
      <c r="CA34" s="34"/>
      <c r="CL34" s="55"/>
      <c r="CO34" s="4" t="str">
        <f>IF(L18=Kampe!H20,Kampe!J20,IF(L18=Kampe!J20,Kampe!H20,""))</f>
        <v/>
      </c>
    </row>
    <row r="35" spans="2:93" ht="15" customHeight="1" x14ac:dyDescent="0.2">
      <c r="B35" s="91" t="str">
        <f>_xlfn.IFNA(VLOOKUP(H35,Spillere[],2,FALSE),"")</f>
        <v/>
      </c>
      <c r="C35" s="92"/>
      <c r="D35" s="92"/>
      <c r="E35" s="92"/>
      <c r="F35" s="93"/>
      <c r="G35" s="27"/>
      <c r="H35" s="81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49"/>
      <c r="V35" s="56"/>
      <c r="W35" s="23"/>
      <c r="X35" s="26"/>
      <c r="Y35" s="23"/>
      <c r="Z35" s="11"/>
      <c r="AA35" s="23"/>
      <c r="AB35" s="26"/>
      <c r="AC35" s="23"/>
      <c r="AD35" s="12"/>
      <c r="AE35" s="31"/>
      <c r="AF35" s="12"/>
      <c r="AG35" s="34"/>
      <c r="AH35" s="9"/>
      <c r="AI35" s="9"/>
      <c r="AJ35" s="23"/>
      <c r="AK35" s="26"/>
      <c r="AL35" s="23"/>
      <c r="AM35" s="11"/>
      <c r="AN35" s="23"/>
      <c r="AO35" s="26"/>
      <c r="AP35" s="13"/>
      <c r="AQ35" s="31"/>
      <c r="AR35" s="65"/>
      <c r="AS35" s="56"/>
      <c r="AT35" s="23"/>
      <c r="AU35" s="26"/>
      <c r="AV35" s="23"/>
      <c r="AW35" s="11"/>
      <c r="AX35" s="23"/>
      <c r="AY35" s="26"/>
      <c r="AZ35" s="23"/>
      <c r="BA35" s="12"/>
      <c r="BB35" s="31"/>
      <c r="BC35" s="12"/>
      <c r="BD35" s="34"/>
      <c r="BE35" s="9"/>
      <c r="BF35" s="9"/>
      <c r="BG35" s="23"/>
      <c r="BH35" s="26"/>
      <c r="BI35" s="23"/>
      <c r="BJ35" s="11"/>
      <c r="BK35" s="23"/>
      <c r="BL35" s="26"/>
      <c r="BM35" s="12"/>
      <c r="BN35" s="31"/>
      <c r="BO35" s="65"/>
      <c r="BP35" s="56"/>
      <c r="BQ35" s="23"/>
      <c r="BR35" s="26"/>
      <c r="BS35" s="23"/>
      <c r="BT35" s="11"/>
      <c r="BU35" s="23"/>
      <c r="BV35" s="26"/>
      <c r="BW35" s="23"/>
      <c r="BX35" s="12"/>
      <c r="BY35" s="31"/>
      <c r="BZ35" s="12"/>
      <c r="CA35" s="34"/>
      <c r="CB35" s="9"/>
      <c r="CC35" s="9"/>
      <c r="CD35" s="23"/>
      <c r="CE35" s="26"/>
      <c r="CF35" s="23"/>
      <c r="CG35" s="11"/>
      <c r="CH35" s="23"/>
      <c r="CI35" s="26"/>
      <c r="CJ35" s="12"/>
      <c r="CK35" s="31"/>
      <c r="CL35" s="65"/>
      <c r="CO35" s="4" t="str">
        <f>IF(L19=Kampe!H21,Kampe!J21,IF(L19=Kampe!J21,Kampe!H21,""))</f>
        <v/>
      </c>
    </row>
    <row r="36" spans="2:93" ht="8.1" customHeight="1" x14ac:dyDescent="0.15">
      <c r="V36" s="54"/>
      <c r="AG36" s="34"/>
      <c r="AR36" s="55"/>
      <c r="AS36" s="54"/>
      <c r="BD36" s="34"/>
      <c r="BO36" s="55"/>
      <c r="BP36" s="54"/>
      <c r="CA36" s="34"/>
      <c r="CL36" s="55"/>
      <c r="CO36" s="4" t="str">
        <f>IF(L20=Kampe!H22,Kampe!J22,IF(L20=Kampe!J22,Kampe!H22,""))</f>
        <v/>
      </c>
    </row>
    <row r="37" spans="2:93" ht="12" customHeight="1" x14ac:dyDescent="0.15">
      <c r="V37" s="54"/>
      <c r="W37" s="88" t="s">
        <v>712</v>
      </c>
      <c r="X37" s="88"/>
      <c r="Y37" s="88" t="s">
        <v>6</v>
      </c>
      <c r="Z37" s="88"/>
      <c r="AA37" s="86" t="s">
        <v>7</v>
      </c>
      <c r="AB37" s="87"/>
      <c r="AC37" s="86" t="s">
        <v>711</v>
      </c>
      <c r="AD37" s="87"/>
      <c r="AE37" s="47"/>
      <c r="AF37" s="47"/>
      <c r="AG37" s="34"/>
      <c r="AJ37" s="88" t="s">
        <v>712</v>
      </c>
      <c r="AK37" s="88"/>
      <c r="AL37" s="88" t="s">
        <v>713</v>
      </c>
      <c r="AM37" s="88"/>
      <c r="AN37" s="86" t="s">
        <v>4</v>
      </c>
      <c r="AO37" s="87"/>
      <c r="AP37" s="47"/>
      <c r="AQ37" s="47"/>
      <c r="AR37" s="55"/>
      <c r="AS37" s="54"/>
      <c r="AT37" s="88" t="s">
        <v>712</v>
      </c>
      <c r="AU37" s="88"/>
      <c r="AV37" s="88" t="s">
        <v>6</v>
      </c>
      <c r="AW37" s="88"/>
      <c r="AX37" s="86" t="s">
        <v>7</v>
      </c>
      <c r="AY37" s="87"/>
      <c r="AZ37" s="86" t="s">
        <v>711</v>
      </c>
      <c r="BA37" s="87"/>
      <c r="BB37" s="47"/>
      <c r="BC37" s="47"/>
      <c r="BD37" s="34"/>
      <c r="BG37" s="88" t="s">
        <v>712</v>
      </c>
      <c r="BH37" s="88"/>
      <c r="BI37" s="88" t="s">
        <v>713</v>
      </c>
      <c r="BJ37" s="88"/>
      <c r="BK37" s="86" t="s">
        <v>4</v>
      </c>
      <c r="BL37" s="87"/>
      <c r="BM37" s="47"/>
      <c r="BN37" s="47"/>
      <c r="BO37" s="55"/>
      <c r="BP37" s="54"/>
      <c r="BQ37" s="88" t="s">
        <v>712</v>
      </c>
      <c r="BR37" s="88"/>
      <c r="BS37" s="88" t="s">
        <v>6</v>
      </c>
      <c r="BT37" s="88"/>
      <c r="BU37" s="86" t="s">
        <v>7</v>
      </c>
      <c r="BV37" s="87"/>
      <c r="BW37" s="86" t="s">
        <v>711</v>
      </c>
      <c r="BX37" s="87"/>
      <c r="BY37" s="47"/>
      <c r="BZ37" s="47"/>
      <c r="CA37" s="34"/>
      <c r="CD37" s="88" t="s">
        <v>712</v>
      </c>
      <c r="CE37" s="88"/>
      <c r="CF37" s="88" t="s">
        <v>713</v>
      </c>
      <c r="CG37" s="88"/>
      <c r="CH37" s="86" t="s">
        <v>4</v>
      </c>
      <c r="CI37" s="87"/>
      <c r="CJ37" s="47"/>
      <c r="CK37" s="47"/>
      <c r="CL37" s="55"/>
      <c r="CO37" s="4" t="str">
        <f>IF(L21=Kampe!H23,Kampe!J23,IF(L21=Kampe!J23,Kampe!H23,""))</f>
        <v/>
      </c>
    </row>
    <row r="38" spans="2:93" ht="12" customHeight="1" x14ac:dyDescent="0.15">
      <c r="L38" s="80" t="s">
        <v>10</v>
      </c>
      <c r="M38" s="80"/>
      <c r="N38" s="80"/>
      <c r="O38" s="80"/>
      <c r="P38" s="80"/>
      <c r="Q38" s="80"/>
      <c r="R38" s="80"/>
      <c r="S38" s="80"/>
      <c r="T38" s="80"/>
      <c r="V38" s="54"/>
      <c r="W38" s="76"/>
      <c r="X38" s="76"/>
      <c r="Y38" s="76"/>
      <c r="Z38" s="76"/>
      <c r="AA38" s="76"/>
      <c r="AB38" s="76"/>
      <c r="AC38" s="76"/>
      <c r="AD38" s="76"/>
      <c r="AE38" s="45"/>
      <c r="AF38" s="45"/>
      <c r="AG38" s="34"/>
      <c r="AJ38" s="76"/>
      <c r="AK38" s="76"/>
      <c r="AL38" s="76"/>
      <c r="AM38" s="76"/>
      <c r="AN38" s="76"/>
      <c r="AO38" s="76"/>
      <c r="AP38" s="45"/>
      <c r="AQ38" s="45"/>
      <c r="AR38" s="55"/>
      <c r="AS38" s="54"/>
      <c r="AT38" s="76"/>
      <c r="AU38" s="76"/>
      <c r="AV38" s="76"/>
      <c r="AW38" s="76"/>
      <c r="AX38" s="76"/>
      <c r="AY38" s="76"/>
      <c r="AZ38" s="76"/>
      <c r="BA38" s="76"/>
      <c r="BB38" s="45"/>
      <c r="BC38" s="45"/>
      <c r="BD38" s="34"/>
      <c r="BG38" s="76"/>
      <c r="BH38" s="76"/>
      <c r="BI38" s="76"/>
      <c r="BJ38" s="76"/>
      <c r="BK38" s="76"/>
      <c r="BL38" s="76"/>
      <c r="BM38" s="45"/>
      <c r="BN38" s="45"/>
      <c r="BO38" s="55"/>
      <c r="BP38" s="54"/>
      <c r="BQ38" s="76"/>
      <c r="BR38" s="76"/>
      <c r="BS38" s="76"/>
      <c r="BT38" s="76"/>
      <c r="BU38" s="76"/>
      <c r="BV38" s="76"/>
      <c r="BW38" s="76"/>
      <c r="BX38" s="76"/>
      <c r="BY38" s="45"/>
      <c r="BZ38" s="45"/>
      <c r="CA38" s="34"/>
      <c r="CD38" s="76"/>
      <c r="CE38" s="76"/>
      <c r="CF38" s="76"/>
      <c r="CG38" s="76"/>
      <c r="CH38" s="76"/>
      <c r="CI38" s="76"/>
      <c r="CJ38" s="45"/>
      <c r="CK38" s="45"/>
      <c r="CL38" s="55"/>
      <c r="CO38" s="4" t="str">
        <f>IF(L22=Kampe!H24,Kampe!J24,IF(L22=Kampe!J24,Kampe!H24,""))</f>
        <v/>
      </c>
    </row>
    <row r="39" spans="2:93" ht="12" customHeight="1" x14ac:dyDescent="0.15">
      <c r="C39" s="90" t="s">
        <v>12</v>
      </c>
      <c r="D39" s="90"/>
      <c r="E39" s="90"/>
      <c r="F39" s="90"/>
      <c r="G39" s="90"/>
      <c r="H39" s="90"/>
      <c r="I39" s="90"/>
      <c r="J39" s="90"/>
      <c r="K39" s="90"/>
      <c r="L39" s="80"/>
      <c r="M39" s="80"/>
      <c r="N39" s="80"/>
      <c r="O39" s="80"/>
      <c r="P39" s="80"/>
      <c r="Q39" s="80"/>
      <c r="R39" s="80"/>
      <c r="S39" s="80"/>
      <c r="T39" s="80"/>
      <c r="V39" s="54"/>
      <c r="W39" s="76"/>
      <c r="X39" s="76"/>
      <c r="Y39" s="76"/>
      <c r="Z39" s="76"/>
      <c r="AA39" s="76"/>
      <c r="AB39" s="76"/>
      <c r="AC39" s="76"/>
      <c r="AD39" s="76"/>
      <c r="AE39" s="45"/>
      <c r="AF39" s="45"/>
      <c r="AG39" s="34"/>
      <c r="AJ39" s="76"/>
      <c r="AK39" s="76"/>
      <c r="AL39" s="76"/>
      <c r="AM39" s="76"/>
      <c r="AN39" s="76"/>
      <c r="AO39" s="76"/>
      <c r="AP39" s="45"/>
      <c r="AQ39" s="45"/>
      <c r="AR39" s="55"/>
      <c r="AS39" s="54"/>
      <c r="AT39" s="76"/>
      <c r="AU39" s="76"/>
      <c r="AV39" s="76"/>
      <c r="AW39" s="76"/>
      <c r="AX39" s="76"/>
      <c r="AY39" s="76"/>
      <c r="AZ39" s="76"/>
      <c r="BA39" s="76"/>
      <c r="BB39" s="45"/>
      <c r="BC39" s="45"/>
      <c r="BD39" s="34"/>
      <c r="BG39" s="76"/>
      <c r="BH39" s="76"/>
      <c r="BI39" s="76"/>
      <c r="BJ39" s="76"/>
      <c r="BK39" s="76"/>
      <c r="BL39" s="76"/>
      <c r="BM39" s="45"/>
      <c r="BN39" s="45"/>
      <c r="BO39" s="55"/>
      <c r="BP39" s="54"/>
      <c r="BQ39" s="76"/>
      <c r="BR39" s="76"/>
      <c r="BS39" s="76"/>
      <c r="BT39" s="76"/>
      <c r="BU39" s="76"/>
      <c r="BV39" s="76"/>
      <c r="BW39" s="76"/>
      <c r="BX39" s="76"/>
      <c r="BY39" s="45"/>
      <c r="BZ39" s="45"/>
      <c r="CA39" s="34"/>
      <c r="CD39" s="76"/>
      <c r="CE39" s="76"/>
      <c r="CF39" s="76"/>
      <c r="CG39" s="76"/>
      <c r="CH39" s="76"/>
      <c r="CI39" s="76"/>
      <c r="CJ39" s="45"/>
      <c r="CK39" s="45"/>
      <c r="CL39" s="55"/>
      <c r="CO39" s="4" t="str">
        <f>IF(L23=Kampe!H25,Kampe!J25,IF(L23=Kampe!J25,Kampe!H25,""))</f>
        <v/>
      </c>
    </row>
    <row r="40" spans="2:93" ht="12" customHeight="1" x14ac:dyDescent="0.15">
      <c r="C40" s="90"/>
      <c r="D40" s="90"/>
      <c r="E40" s="90"/>
      <c r="F40" s="90"/>
      <c r="G40" s="90"/>
      <c r="H40" s="90"/>
      <c r="I40" s="90"/>
      <c r="J40" s="90"/>
      <c r="K40" s="90"/>
      <c r="L40" s="80" t="s">
        <v>11</v>
      </c>
      <c r="M40" s="80"/>
      <c r="N40" s="80"/>
      <c r="O40" s="80"/>
      <c r="P40" s="80"/>
      <c r="Q40" s="80"/>
      <c r="R40" s="80"/>
      <c r="S40" s="80"/>
      <c r="T40" s="80"/>
      <c r="V40" s="54"/>
      <c r="W40" s="76"/>
      <c r="X40" s="76"/>
      <c r="Y40" s="76"/>
      <c r="Z40" s="76"/>
      <c r="AA40" s="76"/>
      <c r="AB40" s="76"/>
      <c r="AC40" s="76"/>
      <c r="AD40" s="76"/>
      <c r="AE40" s="45"/>
      <c r="AF40" s="45"/>
      <c r="AG40" s="34"/>
      <c r="AJ40" s="76"/>
      <c r="AK40" s="76"/>
      <c r="AL40" s="76"/>
      <c r="AM40" s="76"/>
      <c r="AN40" s="76"/>
      <c r="AO40" s="76"/>
      <c r="AP40" s="45"/>
      <c r="AQ40" s="45"/>
      <c r="AR40" s="55"/>
      <c r="AS40" s="54"/>
      <c r="AT40" s="76"/>
      <c r="AU40" s="76"/>
      <c r="AV40" s="76"/>
      <c r="AW40" s="76"/>
      <c r="AX40" s="76"/>
      <c r="AY40" s="76"/>
      <c r="AZ40" s="76"/>
      <c r="BA40" s="76"/>
      <c r="BB40" s="45"/>
      <c r="BC40" s="45"/>
      <c r="BD40" s="34"/>
      <c r="BG40" s="76"/>
      <c r="BH40" s="76"/>
      <c r="BI40" s="76"/>
      <c r="BJ40" s="76"/>
      <c r="BK40" s="76"/>
      <c r="BL40" s="76"/>
      <c r="BM40" s="45"/>
      <c r="BN40" s="45"/>
      <c r="BO40" s="55"/>
      <c r="BP40" s="54"/>
      <c r="BQ40" s="76"/>
      <c r="BR40" s="76"/>
      <c r="BS40" s="76"/>
      <c r="BT40" s="76"/>
      <c r="BU40" s="76"/>
      <c r="BV40" s="76"/>
      <c r="BW40" s="76"/>
      <c r="BX40" s="76"/>
      <c r="BY40" s="45"/>
      <c r="BZ40" s="45"/>
      <c r="CA40" s="34"/>
      <c r="CD40" s="76"/>
      <c r="CE40" s="76"/>
      <c r="CF40" s="76"/>
      <c r="CG40" s="76"/>
      <c r="CH40" s="76"/>
      <c r="CI40" s="76"/>
      <c r="CJ40" s="45"/>
      <c r="CK40" s="45"/>
      <c r="CL40" s="55"/>
    </row>
    <row r="41" spans="2:93" ht="12" customHeight="1" x14ac:dyDescent="0.15">
      <c r="L41" s="80"/>
      <c r="M41" s="80"/>
      <c r="N41" s="80"/>
      <c r="O41" s="80"/>
      <c r="P41" s="80"/>
      <c r="Q41" s="80"/>
      <c r="R41" s="80"/>
      <c r="S41" s="80"/>
      <c r="T41" s="80"/>
      <c r="V41" s="54"/>
      <c r="W41" s="76"/>
      <c r="X41" s="76"/>
      <c r="Y41" s="76"/>
      <c r="Z41" s="76"/>
      <c r="AA41" s="76"/>
      <c r="AB41" s="76"/>
      <c r="AC41" s="76"/>
      <c r="AD41" s="76"/>
      <c r="AE41" s="45"/>
      <c r="AF41" s="45"/>
      <c r="AG41" s="34"/>
      <c r="AJ41" s="76"/>
      <c r="AK41" s="76"/>
      <c r="AL41" s="76"/>
      <c r="AM41" s="76"/>
      <c r="AN41" s="76"/>
      <c r="AO41" s="76"/>
      <c r="AP41" s="45"/>
      <c r="AQ41" s="45"/>
      <c r="AR41" s="55"/>
      <c r="AS41" s="54"/>
      <c r="AT41" s="76"/>
      <c r="AU41" s="76"/>
      <c r="AV41" s="76"/>
      <c r="AW41" s="76"/>
      <c r="AX41" s="76"/>
      <c r="AY41" s="76"/>
      <c r="AZ41" s="76"/>
      <c r="BA41" s="76"/>
      <c r="BB41" s="45"/>
      <c r="BC41" s="45"/>
      <c r="BD41" s="34"/>
      <c r="BG41" s="76"/>
      <c r="BH41" s="76"/>
      <c r="BI41" s="76"/>
      <c r="BJ41" s="76"/>
      <c r="BK41" s="76"/>
      <c r="BL41" s="76"/>
      <c r="BM41" s="45"/>
      <c r="BN41" s="45"/>
      <c r="BO41" s="55"/>
      <c r="BP41" s="54"/>
      <c r="BQ41" s="76"/>
      <c r="BR41" s="76"/>
      <c r="BS41" s="76"/>
      <c r="BT41" s="76"/>
      <c r="BU41" s="76"/>
      <c r="BV41" s="76"/>
      <c r="BW41" s="76"/>
      <c r="BX41" s="76"/>
      <c r="BY41" s="45"/>
      <c r="BZ41" s="45"/>
      <c r="CA41" s="34"/>
      <c r="CD41" s="76"/>
      <c r="CE41" s="76"/>
      <c r="CF41" s="76"/>
      <c r="CG41" s="76"/>
      <c r="CH41" s="76"/>
      <c r="CI41" s="76"/>
      <c r="CJ41" s="45"/>
      <c r="CK41" s="45"/>
      <c r="CL41" s="55"/>
    </row>
    <row r="42" spans="2:93" ht="8.25" customHeight="1" x14ac:dyDescent="0.15">
      <c r="L42" s="66"/>
      <c r="M42" s="66"/>
      <c r="N42" s="66"/>
      <c r="O42" s="66"/>
      <c r="P42" s="66"/>
      <c r="Q42" s="66"/>
      <c r="R42" s="66"/>
      <c r="S42" s="66"/>
      <c r="T42" s="66"/>
      <c r="V42" s="54"/>
      <c r="W42" s="41"/>
      <c r="X42" s="41"/>
      <c r="Y42" s="41"/>
      <c r="Z42" s="41"/>
      <c r="AA42" s="41"/>
      <c r="AB42" s="41"/>
      <c r="AC42" s="41"/>
      <c r="AD42" s="41"/>
      <c r="AE42" s="45"/>
      <c r="AF42" s="45"/>
      <c r="AG42" s="34"/>
      <c r="AJ42" s="41"/>
      <c r="AK42" s="41"/>
      <c r="AL42" s="41"/>
      <c r="AM42" s="41"/>
      <c r="AN42" s="41"/>
      <c r="AO42" s="41"/>
      <c r="AP42" s="45"/>
      <c r="AQ42" s="45"/>
      <c r="AR42" s="55"/>
      <c r="AS42" s="54"/>
      <c r="AT42" s="41"/>
      <c r="AU42" s="41"/>
      <c r="AV42" s="41"/>
      <c r="AW42" s="41"/>
      <c r="AX42" s="41"/>
      <c r="AY42" s="41"/>
      <c r="AZ42" s="41"/>
      <c r="BA42" s="41"/>
      <c r="BB42" s="45"/>
      <c r="BC42" s="45"/>
      <c r="BD42" s="34"/>
      <c r="BG42" s="41"/>
      <c r="BH42" s="41"/>
      <c r="BI42" s="41"/>
      <c r="BJ42" s="41"/>
      <c r="BK42" s="41"/>
      <c r="BL42" s="41"/>
      <c r="BM42" s="45"/>
      <c r="BN42" s="45"/>
      <c r="BO42" s="55"/>
      <c r="BP42" s="54"/>
      <c r="BQ42" s="41"/>
      <c r="BR42" s="41"/>
      <c r="BS42" s="41"/>
      <c r="BT42" s="41"/>
      <c r="BU42" s="41"/>
      <c r="BV42" s="41"/>
      <c r="BW42" s="41"/>
      <c r="BX42" s="41"/>
      <c r="BY42" s="45"/>
      <c r="BZ42" s="45"/>
      <c r="CA42" s="34"/>
      <c r="CD42" s="41"/>
      <c r="CE42" s="41"/>
      <c r="CF42" s="41"/>
      <c r="CG42" s="41"/>
      <c r="CH42" s="41"/>
      <c r="CI42" s="41"/>
      <c r="CJ42" s="45"/>
      <c r="CK42" s="45"/>
      <c r="CL42" s="55"/>
    </row>
    <row r="43" spans="2:93" ht="12" customHeight="1" x14ac:dyDescent="0.15">
      <c r="L43" s="80" t="s">
        <v>715</v>
      </c>
      <c r="M43" s="80"/>
      <c r="N43" s="80"/>
      <c r="O43" s="80"/>
      <c r="P43" s="80"/>
      <c r="Q43" s="80"/>
      <c r="R43" s="80"/>
      <c r="S43" s="80"/>
      <c r="T43" s="80"/>
      <c r="V43" s="54"/>
      <c r="W43" s="76"/>
      <c r="X43" s="76"/>
      <c r="Y43" s="76"/>
      <c r="Z43" s="76"/>
      <c r="AA43" s="76"/>
      <c r="AB43" s="76"/>
      <c r="AC43" s="76"/>
      <c r="AD43" s="76"/>
      <c r="AE43" s="45"/>
      <c r="AF43" s="45"/>
      <c r="AG43" s="34"/>
      <c r="AJ43" s="76"/>
      <c r="AK43" s="76"/>
      <c r="AL43" s="76"/>
      <c r="AM43" s="76"/>
      <c r="AN43" s="76"/>
      <c r="AO43" s="76"/>
      <c r="AP43" s="45"/>
      <c r="AQ43" s="45"/>
      <c r="AR43" s="55"/>
      <c r="AS43" s="54"/>
      <c r="AT43" s="76"/>
      <c r="AU43" s="76"/>
      <c r="AV43" s="76"/>
      <c r="AW43" s="76"/>
      <c r="AX43" s="76"/>
      <c r="AY43" s="76"/>
      <c r="AZ43" s="76"/>
      <c r="BA43" s="76"/>
      <c r="BB43" s="45"/>
      <c r="BC43" s="45"/>
      <c r="BD43" s="34"/>
      <c r="BG43" s="76"/>
      <c r="BH43" s="76"/>
      <c r="BI43" s="76"/>
      <c r="BJ43" s="76"/>
      <c r="BK43" s="76"/>
      <c r="BL43" s="76"/>
      <c r="BM43" s="45"/>
      <c r="BN43" s="45"/>
      <c r="BO43" s="55"/>
      <c r="BP43" s="54"/>
      <c r="BQ43" s="76"/>
      <c r="BR43" s="76"/>
      <c r="BS43" s="76"/>
      <c r="BT43" s="76"/>
      <c r="BU43" s="76"/>
      <c r="BV43" s="76"/>
      <c r="BW43" s="76"/>
      <c r="BX43" s="76"/>
      <c r="BY43" s="45"/>
      <c r="BZ43" s="45"/>
      <c r="CA43" s="34"/>
      <c r="CD43" s="76"/>
      <c r="CE43" s="76"/>
      <c r="CF43" s="76"/>
      <c r="CG43" s="76"/>
      <c r="CH43" s="76"/>
      <c r="CI43" s="76"/>
      <c r="CJ43" s="45"/>
      <c r="CK43" s="45"/>
      <c r="CL43" s="55"/>
    </row>
    <row r="44" spans="2:93" ht="12" customHeight="1" x14ac:dyDescent="0.15">
      <c r="L44" s="80"/>
      <c r="M44" s="80"/>
      <c r="N44" s="80"/>
      <c r="O44" s="80"/>
      <c r="P44" s="80"/>
      <c r="Q44" s="80"/>
      <c r="R44" s="80"/>
      <c r="S44" s="80"/>
      <c r="T44" s="80"/>
      <c r="V44" s="54"/>
      <c r="W44" s="76"/>
      <c r="X44" s="76"/>
      <c r="Y44" s="76"/>
      <c r="Z44" s="76"/>
      <c r="AA44" s="76"/>
      <c r="AB44" s="76"/>
      <c r="AC44" s="76"/>
      <c r="AD44" s="76"/>
      <c r="AE44" s="45"/>
      <c r="AF44" s="45"/>
      <c r="AG44" s="34"/>
      <c r="AJ44" s="76"/>
      <c r="AK44" s="76"/>
      <c r="AL44" s="76"/>
      <c r="AM44" s="76"/>
      <c r="AN44" s="76"/>
      <c r="AO44" s="76"/>
      <c r="AP44" s="45"/>
      <c r="AQ44" s="45"/>
      <c r="AR44" s="55"/>
      <c r="AS44" s="54"/>
      <c r="AT44" s="76"/>
      <c r="AU44" s="76"/>
      <c r="AV44" s="76"/>
      <c r="AW44" s="76"/>
      <c r="AX44" s="76"/>
      <c r="AY44" s="76"/>
      <c r="AZ44" s="76"/>
      <c r="BA44" s="76"/>
      <c r="BB44" s="45"/>
      <c r="BC44" s="45"/>
      <c r="BD44" s="34"/>
      <c r="BG44" s="76"/>
      <c r="BH44" s="76"/>
      <c r="BI44" s="76"/>
      <c r="BJ44" s="76"/>
      <c r="BK44" s="76"/>
      <c r="BL44" s="76"/>
      <c r="BM44" s="45"/>
      <c r="BN44" s="45"/>
      <c r="BO44" s="55"/>
      <c r="BP44" s="54"/>
      <c r="BQ44" s="76"/>
      <c r="BR44" s="76"/>
      <c r="BS44" s="76"/>
      <c r="BT44" s="76"/>
      <c r="BU44" s="76"/>
      <c r="BV44" s="76"/>
      <c r="BW44" s="76"/>
      <c r="BX44" s="76"/>
      <c r="BY44" s="45"/>
      <c r="BZ44" s="45"/>
      <c r="CA44" s="34"/>
      <c r="CD44" s="76"/>
      <c r="CE44" s="76"/>
      <c r="CF44" s="76"/>
      <c r="CG44" s="76"/>
      <c r="CH44" s="76"/>
      <c r="CI44" s="76"/>
      <c r="CJ44" s="45"/>
      <c r="CK44" s="45"/>
      <c r="CL44" s="55"/>
    </row>
    <row r="45" spans="2:93" ht="8.1" customHeight="1" x14ac:dyDescent="0.15">
      <c r="V45" s="57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58"/>
      <c r="AS45" s="57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58"/>
      <c r="BP45" s="57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58"/>
    </row>
    <row r="46" spans="2:93" ht="12" customHeight="1" x14ac:dyDescent="0.15">
      <c r="C46" s="19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59"/>
      <c r="AR46" s="55"/>
      <c r="AS46" s="59"/>
      <c r="BO46" s="55"/>
      <c r="BP46" s="59"/>
      <c r="CL46" s="55"/>
    </row>
    <row r="47" spans="2:93" ht="12" customHeight="1" x14ac:dyDescent="0.15">
      <c r="C47" s="139" t="s">
        <v>14</v>
      </c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V47" s="54"/>
      <c r="X47" s="100" t="str">
        <f>IFERROR(Kampe!Y3,"")</f>
        <v xml:space="preserve"> </v>
      </c>
      <c r="Y47" s="101"/>
      <c r="Z47" s="94" t="str">
        <f>IFERROR(LEFT(Kampe!AA3, SEARCH("-",Kampe!AA3,1)-1),"")</f>
        <v/>
      </c>
      <c r="AA47" s="95"/>
      <c r="AB47" s="95"/>
      <c r="AC47" s="95"/>
      <c r="AD47" s="95"/>
      <c r="AE47" s="95"/>
      <c r="AF47" s="96"/>
      <c r="AG47" s="45"/>
      <c r="AH47" s="14"/>
      <c r="AJ47" s="94" t="str">
        <f>IFERROR(RIGHT(Kampe!AA3,LEN(Kampe!AA3)-SEARCH("-",Kampe!AA3,1)),"")</f>
        <v/>
      </c>
      <c r="AK47" s="95"/>
      <c r="AL47" s="95"/>
      <c r="AM47" s="95"/>
      <c r="AN47" s="95"/>
      <c r="AO47" s="96"/>
      <c r="AP47" s="101" t="str">
        <f>IFERROR(Kampe!Z3,"")</f>
        <v xml:space="preserve"> </v>
      </c>
      <c r="AQ47" s="134"/>
      <c r="AR47" s="55"/>
      <c r="AS47" s="54"/>
      <c r="AU47" s="100" t="str">
        <f>IFERROR(Kampe!Y4,"")</f>
        <v xml:space="preserve"> </v>
      </c>
      <c r="AV47" s="101"/>
      <c r="AW47" s="94" t="str">
        <f>IFERROR(LEFT(Kampe!AA4, SEARCH("-",Kampe!AA4,1)-1),"")</f>
        <v/>
      </c>
      <c r="AX47" s="95"/>
      <c r="AY47" s="95"/>
      <c r="AZ47" s="95"/>
      <c r="BA47" s="95"/>
      <c r="BB47" s="95"/>
      <c r="BC47" s="96"/>
      <c r="BD47" s="45"/>
      <c r="BE47" s="14"/>
      <c r="BG47" s="94" t="str">
        <f>IFERROR(RIGHT(Kampe!AA4,LEN(Kampe!AA4)-SEARCH("-",Kampe!AA4,1)),"")</f>
        <v/>
      </c>
      <c r="BH47" s="95"/>
      <c r="BI47" s="95"/>
      <c r="BJ47" s="95"/>
      <c r="BK47" s="95"/>
      <c r="BL47" s="96"/>
      <c r="BM47" s="101" t="str">
        <f>IFERROR(Kampe!Z4,"")</f>
        <v xml:space="preserve"> </v>
      </c>
      <c r="BN47" s="134"/>
      <c r="BO47" s="55"/>
      <c r="BP47" s="54"/>
      <c r="BR47" s="100" t="str">
        <f>IFERROR(Kampe!Y5,"")</f>
        <v xml:space="preserve"> </v>
      </c>
      <c r="BS47" s="101"/>
      <c r="BT47" s="94" t="str">
        <f>IFERROR(LEFT(Kampe!AA5, SEARCH("-",Kampe!AA5,1)-1),"")</f>
        <v/>
      </c>
      <c r="BU47" s="95"/>
      <c r="BV47" s="95"/>
      <c r="BW47" s="95"/>
      <c r="BX47" s="95"/>
      <c r="BY47" s="95"/>
      <c r="BZ47" s="96"/>
      <c r="CA47" s="45"/>
      <c r="CB47" s="14"/>
      <c r="CD47" s="94" t="str">
        <f>IFERROR(RIGHT(Kampe!AA5,LEN(Kampe!AA5)-SEARCH("-",Kampe!AA5,1)),"")</f>
        <v/>
      </c>
      <c r="CE47" s="95"/>
      <c r="CF47" s="95"/>
      <c r="CG47" s="95"/>
      <c r="CH47" s="95"/>
      <c r="CI47" s="96"/>
      <c r="CJ47" s="101" t="str">
        <f>IFERROR(Kampe!Z5,"")</f>
        <v xml:space="preserve"> </v>
      </c>
      <c r="CK47" s="134"/>
      <c r="CL47" s="55"/>
    </row>
    <row r="48" spans="2:93" ht="12" customHeight="1" x14ac:dyDescent="0.15">
      <c r="C48" s="139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V48" s="54"/>
      <c r="Z48" s="97"/>
      <c r="AA48" s="98"/>
      <c r="AB48" s="98"/>
      <c r="AC48" s="98"/>
      <c r="AD48" s="98"/>
      <c r="AE48" s="98"/>
      <c r="AF48" s="99"/>
      <c r="AG48" s="45"/>
      <c r="AJ48" s="97"/>
      <c r="AK48" s="98"/>
      <c r="AL48" s="98"/>
      <c r="AM48" s="98"/>
      <c r="AN48" s="98"/>
      <c r="AO48" s="99"/>
      <c r="AR48" s="55"/>
      <c r="AS48" s="54"/>
      <c r="AW48" s="97"/>
      <c r="AX48" s="98"/>
      <c r="AY48" s="98"/>
      <c r="AZ48" s="98"/>
      <c r="BA48" s="98"/>
      <c r="BB48" s="98"/>
      <c r="BC48" s="99"/>
      <c r="BD48" s="45"/>
      <c r="BG48" s="97"/>
      <c r="BH48" s="98"/>
      <c r="BI48" s="98"/>
      <c r="BJ48" s="98"/>
      <c r="BK48" s="98"/>
      <c r="BL48" s="99"/>
      <c r="BO48" s="55"/>
      <c r="BP48" s="54"/>
      <c r="BT48" s="97"/>
      <c r="BU48" s="98"/>
      <c r="BV48" s="98"/>
      <c r="BW48" s="98"/>
      <c r="BX48" s="98"/>
      <c r="BY48" s="98"/>
      <c r="BZ48" s="99"/>
      <c r="CA48" s="45"/>
      <c r="CD48" s="97"/>
      <c r="CE48" s="98"/>
      <c r="CF48" s="98"/>
      <c r="CG48" s="98"/>
      <c r="CH48" s="98"/>
      <c r="CI48" s="99"/>
      <c r="CL48" s="55"/>
    </row>
    <row r="49" spans="3:90" ht="12" customHeight="1" thickBot="1" x14ac:dyDescent="0.2">
      <c r="C49" s="18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60"/>
      <c r="W49" s="61"/>
      <c r="X49" s="61"/>
      <c r="Y49" s="61"/>
      <c r="Z49" s="62" t="s">
        <v>10</v>
      </c>
      <c r="AA49" s="61"/>
      <c r="AB49" s="61"/>
      <c r="AC49" s="61"/>
      <c r="AD49" s="61"/>
      <c r="AE49" s="61"/>
      <c r="AF49" s="61"/>
      <c r="AG49" s="61"/>
      <c r="AH49" s="62"/>
      <c r="AI49" s="62"/>
      <c r="AJ49" s="137" t="s">
        <v>11</v>
      </c>
      <c r="AK49" s="137"/>
      <c r="AL49" s="137"/>
      <c r="AM49" s="137"/>
      <c r="AN49" s="137"/>
      <c r="AO49" s="137"/>
      <c r="AP49" s="137"/>
      <c r="AQ49" s="137"/>
      <c r="AR49" s="138"/>
      <c r="AS49" s="60"/>
      <c r="AT49" s="61"/>
      <c r="AU49" s="61"/>
      <c r="AV49" s="61"/>
      <c r="AW49" s="62" t="s">
        <v>10</v>
      </c>
      <c r="AX49" s="61"/>
      <c r="AY49" s="61"/>
      <c r="AZ49" s="61"/>
      <c r="BA49" s="61"/>
      <c r="BB49" s="61"/>
      <c r="BC49" s="61"/>
      <c r="BD49" s="61"/>
      <c r="BE49" s="62"/>
      <c r="BF49" s="62"/>
      <c r="BG49" s="137" t="s">
        <v>11</v>
      </c>
      <c r="BH49" s="137"/>
      <c r="BI49" s="137"/>
      <c r="BJ49" s="137"/>
      <c r="BK49" s="137"/>
      <c r="BL49" s="137"/>
      <c r="BM49" s="137"/>
      <c r="BN49" s="137"/>
      <c r="BO49" s="138"/>
      <c r="BP49" s="60"/>
      <c r="BQ49" s="61"/>
      <c r="BR49" s="61"/>
      <c r="BS49" s="61"/>
      <c r="BT49" s="62" t="s">
        <v>10</v>
      </c>
      <c r="BU49" s="61"/>
      <c r="BV49" s="61"/>
      <c r="BW49" s="61"/>
      <c r="BX49" s="61"/>
      <c r="BY49" s="61"/>
      <c r="BZ49" s="61"/>
      <c r="CA49" s="61"/>
      <c r="CB49" s="62"/>
      <c r="CC49" s="62"/>
      <c r="CD49" s="137" t="s">
        <v>11</v>
      </c>
      <c r="CE49" s="137"/>
      <c r="CF49" s="137"/>
      <c r="CG49" s="137"/>
      <c r="CH49" s="137"/>
      <c r="CI49" s="137"/>
      <c r="CJ49" s="137"/>
      <c r="CK49" s="137"/>
      <c r="CL49" s="138"/>
    </row>
    <row r="50" spans="3:90" ht="12" customHeight="1" x14ac:dyDescent="0.15">
      <c r="C50" s="1" t="s">
        <v>21</v>
      </c>
      <c r="BD50" s="1" t="s">
        <v>716</v>
      </c>
    </row>
    <row r="52" spans="3:90" ht="12" customHeight="1" x14ac:dyDescent="0.15">
      <c r="W52" s="1" t="s">
        <v>337</v>
      </c>
      <c r="AH52" s="1" t="s">
        <v>338</v>
      </c>
      <c r="AT52" s="1" t="s">
        <v>337</v>
      </c>
      <c r="BC52" s="1" t="s">
        <v>338</v>
      </c>
      <c r="BQ52" s="1" t="s">
        <v>337</v>
      </c>
      <c r="BZ52" s="1" t="s">
        <v>338</v>
      </c>
    </row>
    <row r="53" spans="3:90" ht="12" customHeight="1" thickBot="1" x14ac:dyDescent="0.2"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</row>
    <row r="54" spans="3:90" ht="12" customHeight="1" x14ac:dyDescent="0.15">
      <c r="D54" s="133" t="s">
        <v>18</v>
      </c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X54" s="133" t="s">
        <v>19</v>
      </c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3"/>
      <c r="AO54" s="133"/>
      <c r="AP54" s="133"/>
      <c r="AQ54" s="133"/>
      <c r="AU54" s="133" t="s">
        <v>19</v>
      </c>
      <c r="AV54" s="133"/>
      <c r="AW54" s="133"/>
      <c r="AX54" s="133"/>
      <c r="AY54" s="133"/>
      <c r="AZ54" s="133"/>
      <c r="BA54" s="133"/>
      <c r="BB54" s="133"/>
      <c r="BC54" s="133"/>
      <c r="BD54" s="133"/>
      <c r="BE54" s="133"/>
      <c r="BF54" s="133"/>
      <c r="BG54" s="133"/>
      <c r="BH54" s="133"/>
      <c r="BI54" s="133"/>
      <c r="BJ54" s="133"/>
      <c r="BK54" s="133"/>
      <c r="BL54" s="133"/>
      <c r="BM54" s="46"/>
      <c r="BR54" s="133" t="s">
        <v>19</v>
      </c>
      <c r="BS54" s="133"/>
      <c r="BT54" s="133"/>
      <c r="BU54" s="133"/>
      <c r="BV54" s="133"/>
      <c r="BW54" s="133"/>
      <c r="BX54" s="133"/>
      <c r="BY54" s="133"/>
      <c r="BZ54" s="133"/>
      <c r="CA54" s="133"/>
      <c r="CB54" s="133"/>
      <c r="CC54" s="133"/>
      <c r="CD54" s="133"/>
      <c r="CE54" s="133"/>
      <c r="CF54" s="133"/>
      <c r="CG54" s="133"/>
      <c r="CH54" s="133"/>
      <c r="CI54" s="133"/>
      <c r="CJ54" s="133"/>
    </row>
  </sheetData>
  <mergeCells count="184">
    <mergeCell ref="CD47:CI48"/>
    <mergeCell ref="CJ47:CK47"/>
    <mergeCell ref="CD49:CL49"/>
    <mergeCell ref="C47:S48"/>
    <mergeCell ref="X47:Y47"/>
    <mergeCell ref="BQ43:BR44"/>
    <mergeCell ref="BS43:BT44"/>
    <mergeCell ref="BU43:BV44"/>
    <mergeCell ref="BW43:BX44"/>
    <mergeCell ref="CD43:CE44"/>
    <mergeCell ref="CF43:CG44"/>
    <mergeCell ref="CH43:CI44"/>
    <mergeCell ref="Y43:Z44"/>
    <mergeCell ref="AA43:AB44"/>
    <mergeCell ref="AC43:AD44"/>
    <mergeCell ref="BG47:BL48"/>
    <mergeCell ref="BM47:BN47"/>
    <mergeCell ref="BG49:BO49"/>
    <mergeCell ref="W43:X44"/>
    <mergeCell ref="BR47:BS47"/>
    <mergeCell ref="AJ49:AR49"/>
    <mergeCell ref="AJ47:AO48"/>
    <mergeCell ref="BT47:BZ48"/>
    <mergeCell ref="L43:T44"/>
    <mergeCell ref="BQ40:BR41"/>
    <mergeCell ref="BW40:BX41"/>
    <mergeCell ref="CD40:CE41"/>
    <mergeCell ref="CF40:CG41"/>
    <mergeCell ref="BQ38:BR39"/>
    <mergeCell ref="BW38:BX39"/>
    <mergeCell ref="CD38:CE39"/>
    <mergeCell ref="CF38:CG39"/>
    <mergeCell ref="CH38:CI39"/>
    <mergeCell ref="CH40:CI41"/>
    <mergeCell ref="L1:X2"/>
    <mergeCell ref="BU37:BV37"/>
    <mergeCell ref="W37:X37"/>
    <mergeCell ref="Y37:Z37"/>
    <mergeCell ref="AV8:AV10"/>
    <mergeCell ref="AX8:AX10"/>
    <mergeCell ref="AC9:AC10"/>
    <mergeCell ref="AA37:AB37"/>
    <mergeCell ref="AC37:AD37"/>
    <mergeCell ref="AE8:AE10"/>
    <mergeCell ref="AL8:AL10"/>
    <mergeCell ref="AJ37:AK37"/>
    <mergeCell ref="AL37:AM37"/>
    <mergeCell ref="AN37:AO37"/>
    <mergeCell ref="AT37:AU37"/>
    <mergeCell ref="AV37:AW37"/>
    <mergeCell ref="BP4:BV4"/>
    <mergeCell ref="BP5:BV6"/>
    <mergeCell ref="BS8:BS10"/>
    <mergeCell ref="BU8:BU10"/>
    <mergeCell ref="BP7:BV7"/>
    <mergeCell ref="BN8:BN10"/>
    <mergeCell ref="AZ9:AZ10"/>
    <mergeCell ref="BI37:BJ37"/>
    <mergeCell ref="L7:T7"/>
    <mergeCell ref="L5:T6"/>
    <mergeCell ref="W4:Y4"/>
    <mergeCell ref="D54:U54"/>
    <mergeCell ref="X54:AQ54"/>
    <mergeCell ref="AU54:BL54"/>
    <mergeCell ref="BR54:CJ54"/>
    <mergeCell ref="W38:X39"/>
    <mergeCell ref="W40:X41"/>
    <mergeCell ref="Y38:Z39"/>
    <mergeCell ref="Y40:Z41"/>
    <mergeCell ref="AV38:AW39"/>
    <mergeCell ref="AX38:AY39"/>
    <mergeCell ref="AV40:AW41"/>
    <mergeCell ref="AX40:AY41"/>
    <mergeCell ref="BS38:BT39"/>
    <mergeCell ref="BU38:BV39"/>
    <mergeCell ref="BS40:BT41"/>
    <mergeCell ref="BU40:BV41"/>
    <mergeCell ref="AP47:AQ47"/>
    <mergeCell ref="CH8:CH10"/>
    <mergeCell ref="BW9:BW10"/>
    <mergeCell ref="BQ37:BR37"/>
    <mergeCell ref="BW37:BX37"/>
    <mergeCell ref="BK37:BL37"/>
    <mergeCell ref="AT38:AU39"/>
    <mergeCell ref="AX37:AY37"/>
    <mergeCell ref="BG38:BH39"/>
    <mergeCell ref="BI38:BJ39"/>
    <mergeCell ref="BK38:BL39"/>
    <mergeCell ref="BW4:CJ4"/>
    <mergeCell ref="AH1:BG2"/>
    <mergeCell ref="BJ1:BQ2"/>
    <mergeCell ref="BS1:CK2"/>
    <mergeCell ref="CK8:CK10"/>
    <mergeCell ref="CD37:CE37"/>
    <mergeCell ref="CF37:CG37"/>
    <mergeCell ref="CH37:CI37"/>
    <mergeCell ref="BS37:BT37"/>
    <mergeCell ref="BQ8:BQ10"/>
    <mergeCell ref="BY8:BY10"/>
    <mergeCell ref="CD8:CD10"/>
    <mergeCell ref="CF8:CF10"/>
    <mergeCell ref="AA4:AP4"/>
    <mergeCell ref="AS4:AY4"/>
    <mergeCell ref="AZ4:BM4"/>
    <mergeCell ref="AQ8:AQ10"/>
    <mergeCell ref="AT8:AT10"/>
    <mergeCell ref="AC5:AQ6"/>
    <mergeCell ref="V5:AB6"/>
    <mergeCell ref="V7:AB7"/>
    <mergeCell ref="AS7:AY7"/>
    <mergeCell ref="AS5:AY6"/>
    <mergeCell ref="BB8:BB10"/>
    <mergeCell ref="BG8:BG10"/>
    <mergeCell ref="AA8:AA10"/>
    <mergeCell ref="Y8:Y10"/>
    <mergeCell ref="AZ5:BN6"/>
    <mergeCell ref="Z47:AF48"/>
    <mergeCell ref="AZ38:BA39"/>
    <mergeCell ref="AT40:AU41"/>
    <mergeCell ref="AZ40:BA41"/>
    <mergeCell ref="AA40:AB41"/>
    <mergeCell ref="AC40:AD41"/>
    <mergeCell ref="AJ40:AK41"/>
    <mergeCell ref="AL40:AM41"/>
    <mergeCell ref="AN40:AO41"/>
    <mergeCell ref="AJ43:AK44"/>
    <mergeCell ref="AL43:AM44"/>
    <mergeCell ref="AN43:AO44"/>
    <mergeCell ref="AT43:AU44"/>
    <mergeCell ref="AV43:AW44"/>
    <mergeCell ref="AU47:AV47"/>
    <mergeCell ref="AX43:AY44"/>
    <mergeCell ref="AZ43:BA44"/>
    <mergeCell ref="AW47:BC48"/>
    <mergeCell ref="BG43:BH44"/>
    <mergeCell ref="BI43:BJ44"/>
    <mergeCell ref="BK43:BL44"/>
    <mergeCell ref="AN8:AN10"/>
    <mergeCell ref="AJ8:AJ10"/>
    <mergeCell ref="B11:F11"/>
    <mergeCell ref="H13:T13"/>
    <mergeCell ref="H15:T15"/>
    <mergeCell ref="H17:T17"/>
    <mergeCell ref="H19:T19"/>
    <mergeCell ref="AN38:AO39"/>
    <mergeCell ref="C39:K40"/>
    <mergeCell ref="B31:F31"/>
    <mergeCell ref="B29:F29"/>
    <mergeCell ref="B27:F27"/>
    <mergeCell ref="B25:F25"/>
    <mergeCell ref="B23:F23"/>
    <mergeCell ref="B21:F21"/>
    <mergeCell ref="B33:F33"/>
    <mergeCell ref="B35:F35"/>
    <mergeCell ref="B19:F19"/>
    <mergeCell ref="B17:F17"/>
    <mergeCell ref="B13:F13"/>
    <mergeCell ref="B15:F15"/>
    <mergeCell ref="AA38:AB39"/>
    <mergeCell ref="AC38:AD39"/>
    <mergeCell ref="L8:T9"/>
    <mergeCell ref="L10:T10"/>
    <mergeCell ref="AJ38:AK39"/>
    <mergeCell ref="AL38:AM39"/>
    <mergeCell ref="BW5:CK6"/>
    <mergeCell ref="L38:T39"/>
    <mergeCell ref="L40:T41"/>
    <mergeCell ref="H31:T31"/>
    <mergeCell ref="H33:T33"/>
    <mergeCell ref="H21:T21"/>
    <mergeCell ref="H23:T23"/>
    <mergeCell ref="H25:T25"/>
    <mergeCell ref="H27:T27"/>
    <mergeCell ref="H29:T29"/>
    <mergeCell ref="H35:T35"/>
    <mergeCell ref="W8:W10"/>
    <mergeCell ref="CB7:CK7"/>
    <mergeCell ref="BG40:BH41"/>
    <mergeCell ref="BI40:BJ41"/>
    <mergeCell ref="BK40:BL41"/>
    <mergeCell ref="AZ37:BA37"/>
    <mergeCell ref="BG37:BH37"/>
    <mergeCell ref="BI8:BI10"/>
    <mergeCell ref="BK8:BK10"/>
  </mergeCells>
  <dataValidations count="4">
    <dataValidation type="list" allowBlank="1" sqref="H35:T35 H15:T15 H17:T17 H19:T19 H21:T21 H23:T23 H25:T25 H27:T27 H29:T29 H31:T31 H33:T33 H13:T13" xr:uid="{00000000-0002-0000-0200-000000000000}">
      <formula1>Navn</formula1>
    </dataValidation>
    <dataValidation allowBlank="1" sqref="L5:T6 L8:T9 BS1:CK2" xr:uid="{00000000-0002-0000-0200-000001000000}"/>
    <dataValidation type="list" allowBlank="1" showInputMessage="1" showErrorMessage="1" sqref="BJ1:BQ2" xr:uid="{00000000-0002-0000-0200-000002000000}">
      <formula1>Spilledato</formula1>
    </dataValidation>
    <dataValidation type="list" allowBlank="1" showInputMessage="1" showErrorMessage="1" sqref="L1:X2" xr:uid="{00000000-0002-0000-0200-000003000000}">
      <formula1>Hold</formula1>
    </dataValidation>
  </dataValidations>
  <printOptions horizontalCentered="1" verticalCentered="1"/>
  <pageMargins left="0.39370078740157483" right="0.39370078740157483" top="0.19685039370078741" bottom="0.19685039370078741" header="0" footer="0"/>
  <pageSetup paperSize="9" scale="91" fitToHeight="0" orientation="landscape" r:id="rId1"/>
  <headerFooter scaleWithDoc="0"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253E4-4560-4420-B89B-38BA2109439C}">
  <dimension ref="B4:I18"/>
  <sheetViews>
    <sheetView showGridLines="0" showRowColHeaders="0" topLeftCell="E1" workbookViewId="0">
      <selection activeCell="E15" sqref="E15"/>
    </sheetView>
  </sheetViews>
  <sheetFormatPr defaultRowHeight="15" x14ac:dyDescent="0.25"/>
  <cols>
    <col min="1" max="1" width="0" hidden="1" customWidth="1"/>
    <col min="2" max="2" width="6" hidden="1" customWidth="1"/>
    <col min="3" max="3" width="79.42578125" hidden="1" customWidth="1"/>
    <col min="4" max="4" width="0" hidden="1" customWidth="1"/>
    <col min="5" max="5" width="24.140625" bestFit="1" customWidth="1"/>
    <col min="6" max="6" width="0" hidden="1" customWidth="1"/>
    <col min="7" max="7" width="24.140625" hidden="1" customWidth="1"/>
    <col min="8" max="9" width="0" hidden="1" customWidth="1"/>
  </cols>
  <sheetData>
    <row r="4" spans="2:9" x14ac:dyDescent="0.25">
      <c r="C4" t="s">
        <v>1050</v>
      </c>
    </row>
    <row r="6" spans="2:9" ht="23.25" x14ac:dyDescent="0.35">
      <c r="D6" s="67"/>
      <c r="E6" s="67"/>
      <c r="F6" s="67"/>
      <c r="G6" s="67"/>
      <c r="H6" s="67"/>
      <c r="I6" s="67"/>
    </row>
    <row r="7" spans="2:9" ht="23.25" x14ac:dyDescent="0.35">
      <c r="B7">
        <v>14190</v>
      </c>
      <c r="C7" t="str">
        <f>"https://petanqueportalen.dk/DPF/HoldTurnering/Stilling/#2,62023,"&amp;B7&amp;",6002,6001,,,,"</f>
        <v>https://petanqueportalen.dk/DPF/HoldTurnering/Stilling/#2,62023,14190,6002,6001,,,,</v>
      </c>
      <c r="D7" s="68"/>
      <c r="E7" s="68" t="str">
        <f>HYPERLINK(C7,G7)</f>
        <v>Elitedivisionen</v>
      </c>
      <c r="F7" s="67"/>
      <c r="G7" s="67" t="s">
        <v>1051</v>
      </c>
      <c r="H7" s="67"/>
      <c r="I7" s="67"/>
    </row>
    <row r="8" spans="2:9" ht="23.25" x14ac:dyDescent="0.35">
      <c r="B8">
        <v>14191</v>
      </c>
      <c r="C8" t="str">
        <f t="shared" ref="C8:C18" si="0">"https://petanqueportalen.dk/DPF/HoldTurnering/Stilling/#2,62023,"&amp;B8&amp;",6002,6001,,,,"</f>
        <v>https://petanqueportalen.dk/DPF/HoldTurnering/Stilling/#2,62023,14191,6002,6001,,,,</v>
      </c>
      <c r="D8" s="67"/>
      <c r="E8" s="68" t="str">
        <f t="shared" ref="E8:E18" si="1">HYPERLINK(C8,G8)</f>
        <v>1. Division</v>
      </c>
      <c r="F8" s="67"/>
      <c r="G8" s="67" t="s">
        <v>1052</v>
      </c>
      <c r="H8" s="67"/>
      <c r="I8" s="67"/>
    </row>
    <row r="9" spans="2:9" ht="23.25" x14ac:dyDescent="0.35">
      <c r="B9">
        <v>14192</v>
      </c>
      <c r="C9" t="str">
        <f t="shared" si="0"/>
        <v>https://petanqueportalen.dk/DPF/HoldTurnering/Stilling/#2,62023,14192,6002,6001,,,,</v>
      </c>
      <c r="D9" s="67"/>
      <c r="E9" s="68" t="str">
        <f t="shared" si="1"/>
        <v>2. Division Vest</v>
      </c>
      <c r="F9" s="67"/>
      <c r="G9" s="67" t="s">
        <v>1053</v>
      </c>
      <c r="H9" s="67"/>
      <c r="I9" s="67"/>
    </row>
    <row r="10" spans="2:9" ht="23.25" x14ac:dyDescent="0.35">
      <c r="B10">
        <v>14193</v>
      </c>
      <c r="C10" t="str">
        <f t="shared" si="0"/>
        <v>https://petanqueportalen.dk/DPF/HoldTurnering/Stilling/#2,62023,14193,6002,6001,,,,</v>
      </c>
      <c r="D10" s="67"/>
      <c r="E10" s="68" t="str">
        <f t="shared" si="1"/>
        <v>2. Division Øst 1</v>
      </c>
      <c r="F10" s="67"/>
      <c r="G10" s="67" t="s">
        <v>1054</v>
      </c>
      <c r="H10" s="67"/>
      <c r="I10" s="67"/>
    </row>
    <row r="11" spans="2:9" ht="23.25" x14ac:dyDescent="0.35">
      <c r="B11">
        <v>14194</v>
      </c>
      <c r="C11" t="str">
        <f t="shared" si="0"/>
        <v>https://petanqueportalen.dk/DPF/HoldTurnering/Stilling/#2,62023,14194,6002,6001,,,,</v>
      </c>
      <c r="D11" s="67"/>
      <c r="E11" s="68" t="str">
        <f t="shared" si="1"/>
        <v>2. Division Øst 2</v>
      </c>
      <c r="F11" s="67"/>
      <c r="G11" s="67" t="s">
        <v>1055</v>
      </c>
      <c r="H11" s="67"/>
      <c r="I11" s="67"/>
    </row>
    <row r="12" spans="2:9" ht="23.25" x14ac:dyDescent="0.35">
      <c r="B12">
        <v>14195</v>
      </c>
      <c r="C12" t="str">
        <f t="shared" si="0"/>
        <v>https://petanqueportalen.dk/DPF/HoldTurnering/Stilling/#2,62023,14195,6002,6001,,,,</v>
      </c>
      <c r="D12" s="67"/>
      <c r="E12" s="68" t="str">
        <f t="shared" si="1"/>
        <v>3. Division Vest</v>
      </c>
      <c r="F12" s="67"/>
      <c r="G12" s="67" t="s">
        <v>1056</v>
      </c>
      <c r="H12" s="67"/>
      <c r="I12" s="67"/>
    </row>
    <row r="13" spans="2:9" ht="23.25" x14ac:dyDescent="0.35">
      <c r="B13">
        <v>14196</v>
      </c>
      <c r="C13" t="str">
        <f t="shared" si="0"/>
        <v>https://petanqueportalen.dk/DPF/HoldTurnering/Stilling/#2,62023,14196,6002,6001,,,,</v>
      </c>
      <c r="D13" s="67"/>
      <c r="E13" s="68" t="str">
        <f t="shared" si="1"/>
        <v>3. Division Øst 1</v>
      </c>
      <c r="F13" s="67"/>
      <c r="G13" s="67" t="s">
        <v>1057</v>
      </c>
      <c r="H13" s="67"/>
      <c r="I13" s="67"/>
    </row>
    <row r="14" spans="2:9" ht="23.25" x14ac:dyDescent="0.35">
      <c r="B14">
        <v>14197</v>
      </c>
      <c r="C14" t="str">
        <f t="shared" si="0"/>
        <v>https://petanqueportalen.dk/DPF/HoldTurnering/Stilling/#2,62023,14197,6002,6001,,,,</v>
      </c>
      <c r="D14" s="67"/>
      <c r="E14" s="68" t="str">
        <f t="shared" si="1"/>
        <v>3. Division Øst 2</v>
      </c>
      <c r="F14" s="67"/>
      <c r="G14" s="67" t="s">
        <v>1058</v>
      </c>
      <c r="H14" s="67"/>
      <c r="I14" s="67"/>
    </row>
    <row r="15" spans="2:9" ht="23.25" x14ac:dyDescent="0.35">
      <c r="B15">
        <v>14202</v>
      </c>
      <c r="C15" t="str">
        <f t="shared" si="0"/>
        <v>https://petanqueportalen.dk/DPF/HoldTurnering/Stilling/#2,62023,14202,6002,6001,,,,</v>
      </c>
      <c r="D15" s="67"/>
      <c r="E15" s="68" t="str">
        <f t="shared" si="1"/>
        <v>Serie Vest</v>
      </c>
      <c r="F15" s="67"/>
      <c r="G15" s="67" t="s">
        <v>811</v>
      </c>
      <c r="H15" s="67"/>
      <c r="I15" s="67"/>
    </row>
    <row r="16" spans="2:9" ht="23.25" x14ac:dyDescent="0.35">
      <c r="B16">
        <v>14203</v>
      </c>
      <c r="C16" t="str">
        <f t="shared" si="0"/>
        <v>https://petanqueportalen.dk/DPF/HoldTurnering/Stilling/#2,62023,14203,6002,6001,,,,</v>
      </c>
      <c r="D16" s="67"/>
      <c r="E16" s="68" t="str">
        <f t="shared" si="1"/>
        <v>Serier Øst 1</v>
      </c>
      <c r="F16" s="67"/>
      <c r="G16" s="67" t="s">
        <v>1059</v>
      </c>
      <c r="H16" s="67"/>
      <c r="I16" s="67"/>
    </row>
    <row r="17" spans="2:9" ht="23.25" x14ac:dyDescent="0.35">
      <c r="B17">
        <v>14204</v>
      </c>
      <c r="C17" t="str">
        <f t="shared" si="0"/>
        <v>https://petanqueportalen.dk/DPF/HoldTurnering/Stilling/#2,62023,14204,6002,6001,,,,</v>
      </c>
      <c r="D17" s="67"/>
      <c r="E17" s="68" t="str">
        <f t="shared" si="1"/>
        <v>Serier Øst 2</v>
      </c>
      <c r="F17" s="67"/>
      <c r="G17" s="67" t="s">
        <v>1060</v>
      </c>
      <c r="H17" s="67"/>
      <c r="I17" s="67"/>
    </row>
    <row r="18" spans="2:9" ht="23.25" x14ac:dyDescent="0.35">
      <c r="B18">
        <v>14205</v>
      </c>
      <c r="C18" t="str">
        <f t="shared" si="0"/>
        <v>https://petanqueportalen.dk/DPF/HoldTurnering/Stilling/#2,62023,14205,6002,6001,,,,</v>
      </c>
      <c r="D18" s="67"/>
      <c r="E18" s="68" t="str">
        <f t="shared" si="1"/>
        <v>Serier Øst 3</v>
      </c>
      <c r="F18" s="67"/>
      <c r="G18" s="67" t="s">
        <v>1061</v>
      </c>
      <c r="H18" s="67"/>
      <c r="I18" s="6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1"/>
  <dimension ref="A2:AE228"/>
  <sheetViews>
    <sheetView zoomScale="112" zoomScaleNormal="112" workbookViewId="0">
      <pane ySplit="2" topLeftCell="A3" activePane="bottomLeft" state="frozen"/>
      <selection activeCell="L1" sqref="L1:X2"/>
      <selection pane="bottomLeft" activeCell="L1" sqref="L1:X2"/>
    </sheetView>
  </sheetViews>
  <sheetFormatPr defaultRowHeight="15" x14ac:dyDescent="0.25"/>
  <cols>
    <col min="1" max="1" width="10.140625" bestFit="1" customWidth="1"/>
    <col min="2" max="2" width="9" bestFit="1" customWidth="1"/>
    <col min="3" max="3" width="13" bestFit="1" customWidth="1"/>
    <col min="4" max="4" width="16.7109375" bestFit="1" customWidth="1"/>
    <col min="5" max="5" width="15.42578125" bestFit="1" customWidth="1"/>
    <col min="6" max="6" width="9.28515625" bestFit="1" customWidth="1"/>
    <col min="7" max="7" width="14.42578125" bestFit="1" customWidth="1"/>
    <col min="8" max="8" width="30.28515625" bestFit="1" customWidth="1"/>
    <col min="9" max="9" width="20.28515625" bestFit="1" customWidth="1"/>
    <col min="10" max="10" width="30.28515625" bestFit="1" customWidth="1"/>
    <col min="11" max="11" width="16.28515625" bestFit="1" customWidth="1"/>
    <col min="12" max="12" width="35" bestFit="1" customWidth="1"/>
    <col min="13" max="13" width="8.42578125" bestFit="1" customWidth="1"/>
    <col min="14" max="14" width="10.28515625" bestFit="1" customWidth="1"/>
    <col min="15" max="15" width="6" bestFit="1" customWidth="1"/>
    <col min="16" max="16" width="10.5703125" bestFit="1" customWidth="1"/>
    <col min="17" max="17" width="20" bestFit="1" customWidth="1"/>
    <col min="18" max="18" width="27.28515625" bestFit="1" customWidth="1"/>
    <col min="19" max="19" width="27.28515625" customWidth="1"/>
    <col min="20" max="20" width="11.5703125" customWidth="1"/>
    <col min="21" max="21" width="30.28515625" style="36" bestFit="1" customWidth="1"/>
    <col min="22" max="22" width="10.140625" bestFit="1" customWidth="1"/>
    <col min="23" max="23" width="12.28515625" style="35" bestFit="1" customWidth="1"/>
    <col min="24" max="24" width="27.28515625" bestFit="1" customWidth="1"/>
    <col min="25" max="25" width="13.140625" style="37" bestFit="1" customWidth="1"/>
    <col min="26" max="27" width="13.140625" style="37" customWidth="1"/>
    <col min="28" max="28" width="21.140625" style="38" bestFit="1" customWidth="1"/>
    <col min="29" max="29" width="18.140625" bestFit="1" customWidth="1"/>
    <col min="30" max="30" width="30.28515625" bestFit="1" customWidth="1"/>
    <col min="31" max="31" width="11.7109375" bestFit="1" customWidth="1"/>
  </cols>
  <sheetData>
    <row r="2" spans="1:31" x14ac:dyDescent="0.25">
      <c r="A2" t="s">
        <v>134</v>
      </c>
      <c r="B2" t="s">
        <v>135</v>
      </c>
      <c r="C2" t="s">
        <v>136</v>
      </c>
      <c r="D2" t="s">
        <v>137</v>
      </c>
      <c r="E2" t="s">
        <v>138</v>
      </c>
      <c r="F2" t="s">
        <v>17</v>
      </c>
      <c r="G2" t="s">
        <v>139</v>
      </c>
      <c r="H2" t="s">
        <v>10</v>
      </c>
      <c r="I2" t="s">
        <v>140</v>
      </c>
      <c r="J2" t="s">
        <v>11</v>
      </c>
      <c r="K2" t="s">
        <v>141</v>
      </c>
      <c r="L2" t="s">
        <v>15</v>
      </c>
      <c r="M2" t="s">
        <v>142</v>
      </c>
      <c r="N2" t="s">
        <v>0</v>
      </c>
      <c r="O2" t="s">
        <v>143</v>
      </c>
      <c r="P2" t="s">
        <v>144</v>
      </c>
      <c r="Q2" t="s">
        <v>145</v>
      </c>
      <c r="R2" t="s">
        <v>150</v>
      </c>
      <c r="S2" t="s">
        <v>470</v>
      </c>
      <c r="T2" t="s">
        <v>149</v>
      </c>
      <c r="U2" s="36" t="s">
        <v>150</v>
      </c>
      <c r="V2" t="s">
        <v>134</v>
      </c>
      <c r="W2" s="35" t="s">
        <v>152</v>
      </c>
      <c r="X2" t="s">
        <v>151</v>
      </c>
      <c r="Y2" s="37" t="s">
        <v>156</v>
      </c>
      <c r="Z2" s="37" t="s">
        <v>158</v>
      </c>
      <c r="AA2" s="37" t="s">
        <v>144</v>
      </c>
      <c r="AB2" s="38" t="s">
        <v>157</v>
      </c>
      <c r="AC2" t="s">
        <v>153</v>
      </c>
      <c r="AD2" t="s">
        <v>155</v>
      </c>
      <c r="AE2" t="s">
        <v>154</v>
      </c>
    </row>
    <row r="3" spans="1:31" x14ac:dyDescent="0.25">
      <c r="A3">
        <v>421906</v>
      </c>
      <c r="B3">
        <v>1</v>
      </c>
      <c r="C3" s="35">
        <v>45038</v>
      </c>
      <c r="E3" t="s">
        <v>146</v>
      </c>
      <c r="F3" t="s">
        <v>811</v>
      </c>
      <c r="G3" t="s">
        <v>800</v>
      </c>
      <c r="H3" t="s">
        <v>812</v>
      </c>
      <c r="J3" t="s">
        <v>813</v>
      </c>
      <c r="L3" t="s">
        <v>25</v>
      </c>
      <c r="M3" t="s">
        <v>2</v>
      </c>
      <c r="N3" s="35">
        <v>45038</v>
      </c>
      <c r="O3" s="39">
        <v>0.41666666666666669</v>
      </c>
      <c r="P3" t="s">
        <v>1015</v>
      </c>
      <c r="R3" t="str">
        <f t="array" ref="R3">IFERROR(INDEX($H$3:$H$148, MATCH(0,COUNTIF($R$2:R2,$H$3:$H$148), 0)),"")</f>
        <v>Vendsyssel</v>
      </c>
      <c r="S3" t="str" cm="1">
        <f t="array" ref="S3:S27">_xlfn._xlws.SORT(R3:R27)</f>
        <v>Amager P96 2</v>
      </c>
      <c r="T3" s="35">
        <f t="array" ref="T3">IFERROR(INDEX($C$3:$C$148, MATCH(0,COUNTIF($T$2:T2,$C$3:$C$148), 0)),"")</f>
        <v>45038</v>
      </c>
      <c r="U3" t="str">
        <f t="shared" ref="U3:U27" si="0">S3</f>
        <v>Amager P96 2</v>
      </c>
      <c r="V3" t="str" cm="1">
        <f t="array" ref="V3">IFERROR(INDEX(A$1:A$148,SMALL(IF($H$1:$J$148=$AD$3,ROW($C$1:$C$148)),ROW($A1))),"")</f>
        <v/>
      </c>
      <c r="W3" s="35" t="str" cm="1">
        <f t="array" ref="W3">IFERROR(INDEX(C$1:C$148,SMALL(IF($H$1:$J$148=$AD$3,ROW($C$1:$C$148)),ROW($A1))),"")</f>
        <v/>
      </c>
      <c r="X3" t="str" cm="1">
        <f t="array" ref="X3">_xlfn.IFNA(IF(VLOOKUP(Tabel2[[#This Row],[Kampnr]],$A$1:Q$148,8,FALSE)=$AD$3,VLOOKUP(Tabel2[[#This Row],[Kampnr]],$A$1:Q$148,10,FALSE),VLOOKUP(Tabel2[[#This Row],[Kampnr]],$A$1:Q$148,8,FALSE))," ")</f>
        <v xml:space="preserve"> </v>
      </c>
      <c r="Y3" s="37" t="str">
        <f>_xlfn.IFNA(IF(VLOOKUP(Tabel2[[#This Row],[Kampnrpaadagen]],$A$1:Q$148,8,FALSE)=$AD$3,"X","")," ")</f>
        <v xml:space="preserve"> </v>
      </c>
      <c r="Z3" s="37" t="str">
        <f>_xlfn.IFNA(IF(VLOOKUP(Tabel2[[#This Row],[Kampnrpaadagen]],$A$1:Q$148,8,FALSE)=$AD$3,"","X")," ")</f>
        <v xml:space="preserve"> </v>
      </c>
      <c r="AA3" s="37" t="str">
        <f>_xlfn.IFNA(VLOOKUP(Tabel2[[#This Row],[Kampnrpaadagen]],$A$3:$P$148,16,FALSE),"")</f>
        <v/>
      </c>
      <c r="AB3" s="38" t="str">
        <f t="array" ref="AB3">IFERROR(INDEX(V$1:V$34,SMALL(IF($W$1:$W$34=$AE$3,ROW($X$1:$X$34)),ROW($A1))),"")</f>
        <v/>
      </c>
      <c r="AC3" t="str">
        <f t="array" ref="AC3">IFERROR(INDEX(X$1:X$34,SMALL(IF($W$1:$W$34=$AE$3,ROW($X$1:$X$34)),ROW($A1))),"")</f>
        <v/>
      </c>
      <c r="AD3" t="str">
        <f>'Holdkort 7-mands Serien'!L1</f>
        <v>Hold</v>
      </c>
      <c r="AE3" s="35">
        <f>'Holdkort 7-mands Serien'!BJ1</f>
        <v>45178</v>
      </c>
    </row>
    <row r="4" spans="1:31" x14ac:dyDescent="0.25">
      <c r="A4">
        <v>421908</v>
      </c>
      <c r="B4">
        <v>1</v>
      </c>
      <c r="C4" s="35">
        <v>45038</v>
      </c>
      <c r="E4" t="s">
        <v>146</v>
      </c>
      <c r="F4" t="s">
        <v>811</v>
      </c>
      <c r="G4" t="s">
        <v>800</v>
      </c>
      <c r="H4" t="s">
        <v>26</v>
      </c>
      <c r="J4" t="s">
        <v>737</v>
      </c>
      <c r="L4" t="s">
        <v>25</v>
      </c>
      <c r="M4" t="s">
        <v>2</v>
      </c>
      <c r="N4" s="35">
        <v>45038</v>
      </c>
      <c r="O4" s="39">
        <v>0.41666666666666669</v>
      </c>
      <c r="P4" t="s">
        <v>1015</v>
      </c>
      <c r="R4" t="str">
        <f t="array" ref="R4">IFERROR(INDEX($H$3:$H$148, MATCH(0,COUNTIF($R$2:R3,$H$3:$H$148), 0)),"")</f>
        <v>Bøgeskov</v>
      </c>
      <c r="S4" t="str">
        <v>Amager P96 3</v>
      </c>
      <c r="T4" s="35" cm="1">
        <f t="array" ref="T4">IFERROR(INDEX($C$3:$C$148, MATCH(0,COUNTIF($T$2:T3,$C$3:$C$148), 0)),"")</f>
        <v>45059</v>
      </c>
      <c r="U4" t="str">
        <f t="shared" si="0"/>
        <v>Amager P96 3</v>
      </c>
      <c r="V4" t="str" cm="1">
        <f t="array" ref="V4">IFERROR(INDEX(A$1:A$148,SMALL(IF($H$1:$J$148=$AD$3,ROW($C$1:$C$148)),ROW($A2))),"")</f>
        <v/>
      </c>
      <c r="W4" s="35" t="str" cm="1">
        <f t="array" ref="W4">IFERROR(INDEX(C$1:C$148,SMALL(IF($H$1:$J$148=$AD$3,ROW($C$1:$C$148)),ROW($A2))),"")</f>
        <v/>
      </c>
      <c r="X4" t="str" cm="1">
        <f t="array" ref="X4">_xlfn.IFNA(IF(VLOOKUP(Tabel2[[#This Row],[Kampnr]],$A$1:Q$148,8,FALSE)=$AD$3,VLOOKUP(Tabel2[[#This Row],[Kampnr]],$A$1:Q$148,10,FALSE),VLOOKUP(Tabel2[[#This Row],[Kampnr]],$A$1:Q$148,8,FALSE))," ")</f>
        <v xml:space="preserve"> </v>
      </c>
      <c r="Y4" s="37" t="str">
        <f>_xlfn.IFNA(IF(VLOOKUP(Tabel2[[#This Row],[Kampnrpaadagen]],$A$1:Q$148,8,FALSE)=$AD$3,"X","")," ")</f>
        <v xml:space="preserve"> </v>
      </c>
      <c r="Z4" s="37" t="str">
        <f>_xlfn.IFNA(IF(VLOOKUP(Tabel2[[#This Row],[Kampnrpaadagen]],$A$1:Q$148,8,FALSE)=$AD$3,"","X")," ")</f>
        <v xml:space="preserve"> </v>
      </c>
      <c r="AA4" s="37" t="str">
        <f>_xlfn.IFNA(VLOOKUP(Tabel2[[#This Row],[Kampnrpaadagen]],$A$3:$P$148,16,FALSE),"")</f>
        <v/>
      </c>
      <c r="AB4" s="38" t="str">
        <f t="array" ref="AB4">IFERROR(INDEX(V$1:V$34,SMALL(IF($W$1:$W$34=$AE$3,ROW($X$1:$X$34)),ROW($A2))),"")</f>
        <v/>
      </c>
      <c r="AC4" t="str">
        <f t="array" ref="AC4">IFERROR(INDEX(X$1:X$34,SMALL(IF($W$1:$W$34=$AE$3,ROW($X$1:$X$34)),ROW($A2))),"")</f>
        <v/>
      </c>
      <c r="AE4" s="35"/>
    </row>
    <row r="5" spans="1:31" x14ac:dyDescent="0.25">
      <c r="A5">
        <v>421912</v>
      </c>
      <c r="B5">
        <v>1</v>
      </c>
      <c r="C5" s="35">
        <v>45038</v>
      </c>
      <c r="E5" t="s">
        <v>146</v>
      </c>
      <c r="F5" t="s">
        <v>811</v>
      </c>
      <c r="G5" t="s">
        <v>800</v>
      </c>
      <c r="H5" t="s">
        <v>814</v>
      </c>
      <c r="J5" t="s">
        <v>817</v>
      </c>
      <c r="L5" t="s">
        <v>25</v>
      </c>
      <c r="M5" t="s">
        <v>2</v>
      </c>
      <c r="N5" s="35">
        <v>45038</v>
      </c>
      <c r="O5" s="39">
        <v>0.41666666666666669</v>
      </c>
      <c r="P5" t="s">
        <v>1019</v>
      </c>
      <c r="R5" t="str">
        <f t="array" ref="R5">IFERROR(INDEX($H$3:$H$148, MATCH(0,COUNTIF($R$2:R4,$H$3:$H$148), 0)),"")</f>
        <v>Hvirring 3</v>
      </c>
      <c r="S5" t="str">
        <v>Brabrand 3</v>
      </c>
      <c r="T5" s="35" cm="1">
        <f t="array" ref="T5">IFERROR(INDEX($C$3:$C$148, MATCH(0,COUNTIF($T$2:T4,$C$3:$C$148), 0)),"")</f>
        <v>45087</v>
      </c>
      <c r="U5" t="str">
        <f t="shared" si="0"/>
        <v>Brabrand 3</v>
      </c>
      <c r="V5" t="str" cm="1">
        <f t="array" ref="V5">IFERROR(INDEX(A$1:A$148,SMALL(IF($H$1:$J$148=$AD$3,ROW($C$1:$C$148)),ROW($A3))),"")</f>
        <v/>
      </c>
      <c r="W5" s="35" t="str" cm="1">
        <f t="array" ref="W5">IFERROR(INDEX(C$1:C$148,SMALL(IF($H$1:$J$148=$AD$3,ROW($C$1:$C$148)),ROW($A3))),"")</f>
        <v/>
      </c>
      <c r="X5" t="str" cm="1">
        <f t="array" ref="X5">_xlfn.IFNA(IF(VLOOKUP(Tabel2[[#This Row],[Kampnr]],$A$1:Q$148,8,FALSE)=$AD$3,VLOOKUP(Tabel2[[#This Row],[Kampnr]],$A$1:Q$148,10,FALSE),VLOOKUP(Tabel2[[#This Row],[Kampnr]],$A$1:Q$148,8,FALSE))," ")</f>
        <v xml:space="preserve"> </v>
      </c>
      <c r="Y5" s="37" t="str">
        <f>_xlfn.IFNA(IF(VLOOKUP(Tabel2[[#This Row],[Kampnrpaadagen]],$A$1:Q$148,8,FALSE)=$AD$3,"X","")," ")</f>
        <v xml:space="preserve"> </v>
      </c>
      <c r="Z5" s="37" t="str">
        <f>_xlfn.IFNA(IF(VLOOKUP(Tabel2[[#This Row],[Kampnrpaadagen]],$A$1:Q$148,8,FALSE)=$AD$3,"","X")," ")</f>
        <v xml:space="preserve"> </v>
      </c>
      <c r="AA5" s="37" t="str">
        <f>_xlfn.IFNA(VLOOKUP(Tabel2[[#This Row],[Kampnrpaadagen]],$A$3:$P$148,16,FALSE),"")</f>
        <v/>
      </c>
      <c r="AB5" s="38" t="str">
        <f t="array" ref="AB5">IFERROR(INDEX(V$1:V$34,SMALL(IF($W$1:$W$34=$AE$3,ROW($X$1:$X$34)),ROW($A3))),"")</f>
        <v/>
      </c>
      <c r="AC5" t="str">
        <f t="array" ref="AC5">IFERROR(INDEX(X$1:X$34,SMALL(IF($W$1:$W$34=$AE$3,ROW($X$1:$X$34)),ROW($A3))),"")</f>
        <v/>
      </c>
      <c r="AE5" s="35"/>
    </row>
    <row r="6" spans="1:31" x14ac:dyDescent="0.25">
      <c r="A6">
        <v>421914</v>
      </c>
      <c r="B6">
        <v>1</v>
      </c>
      <c r="C6" s="35">
        <v>45038</v>
      </c>
      <c r="E6" t="s">
        <v>146</v>
      </c>
      <c r="F6" t="s">
        <v>811</v>
      </c>
      <c r="G6" t="s">
        <v>800</v>
      </c>
      <c r="H6" t="s">
        <v>816</v>
      </c>
      <c r="J6" t="s">
        <v>815</v>
      </c>
      <c r="L6" t="s">
        <v>25</v>
      </c>
      <c r="M6" t="s">
        <v>2</v>
      </c>
      <c r="N6" s="35">
        <v>45038</v>
      </c>
      <c r="O6" s="39">
        <v>0.41666666666666669</v>
      </c>
      <c r="P6" t="s">
        <v>1020</v>
      </c>
      <c r="R6" t="str">
        <f t="array" ref="R6">IFERROR(INDEX($H$3:$H$148, MATCH(0,COUNTIF($R$2:R5,$H$3:$H$148), 0)),"")</f>
        <v>Læborg Petanque 2</v>
      </c>
      <c r="S6" t="str">
        <v>Bøgeskov</v>
      </c>
      <c r="T6" s="35" cm="1">
        <f t="array" ref="T6">IFERROR(INDEX($C$3:$C$148, MATCH(0,COUNTIF($T$2:T5,$C$3:$C$148), 0)),"")</f>
        <v>45088</v>
      </c>
      <c r="U6" t="str">
        <f t="shared" si="0"/>
        <v>Bøgeskov</v>
      </c>
      <c r="V6" t="str" cm="1">
        <f t="array" ref="V6">IFERROR(INDEX(A$1:A$148,SMALL(IF($H$1:$J$148=$AD$3,ROW($C$1:$C$148)),ROW($A4))),"")</f>
        <v/>
      </c>
      <c r="W6" s="35" t="str" cm="1">
        <f t="array" ref="W6">IFERROR(INDEX(C$1:C$148,SMALL(IF($H$1:$J$148=$AD$3,ROW($C$1:$C$148)),ROW($A4))),"")</f>
        <v/>
      </c>
      <c r="X6" t="str" cm="1">
        <f t="array" ref="X6">_xlfn.IFNA(IF(VLOOKUP(Tabel2[[#This Row],[Kampnr]],$A$1:Q$148,8,FALSE)=$AD$3,VLOOKUP(Tabel2[[#This Row],[Kampnr]],$A$1:Q$148,10,FALSE),VLOOKUP(Tabel2[[#This Row],[Kampnr]],$A$1:Q$148,8,FALSE))," ")</f>
        <v xml:space="preserve"> </v>
      </c>
      <c r="Y6" s="37" t="str">
        <f>_xlfn.IFNA(IF(VLOOKUP(Tabel2[[#This Row],[Kampnrpaadagen]],$A$1:Q$148,8,FALSE)=$AD$3,"X","")," ")</f>
        <v xml:space="preserve"> </v>
      </c>
      <c r="Z6" s="37" t="str">
        <f>_xlfn.IFNA(IF(VLOOKUP(Tabel2[[#This Row],[Kampnrpaadagen]],$A$1:Q$148,8,FALSE)=$AD$3,"","X")," ")</f>
        <v xml:space="preserve"> </v>
      </c>
      <c r="AA6" s="37" t="str">
        <f>_xlfn.IFNA(VLOOKUP(Tabel2[[#This Row],[Kampnrpaadagen]],$A$3:$P$148,16,FALSE),"")</f>
        <v/>
      </c>
      <c r="AB6" s="38" t="str">
        <f t="array" ref="AB6">IFERROR(INDEX(V$1:V$34,SMALL(IF($W$1:$W$34=$AE$3,ROW($X$1:$X$34)),ROW($A4))),"")</f>
        <v/>
      </c>
      <c r="AC6" t="str">
        <f t="array" ref="AC6">IFERROR(INDEX(X$1:X$34,SMALL(IF($W$1:$W$34=$AE$3,ROW($X$1:$X$34)),ROW($A4))),"")</f>
        <v/>
      </c>
      <c r="AE6" s="35"/>
    </row>
    <row r="7" spans="1:31" x14ac:dyDescent="0.25">
      <c r="A7">
        <v>421963</v>
      </c>
      <c r="B7">
        <v>1</v>
      </c>
      <c r="C7" s="35">
        <v>45038</v>
      </c>
      <c r="E7" t="s">
        <v>146</v>
      </c>
      <c r="F7" t="s">
        <v>799</v>
      </c>
      <c r="G7" t="s">
        <v>800</v>
      </c>
      <c r="H7" t="s">
        <v>818</v>
      </c>
      <c r="J7" t="s">
        <v>802</v>
      </c>
      <c r="L7" t="s">
        <v>423</v>
      </c>
      <c r="M7" t="s">
        <v>2</v>
      </c>
      <c r="N7" s="35">
        <v>45038</v>
      </c>
      <c r="O7" s="39">
        <v>0.41666666666666669</v>
      </c>
      <c r="P7" t="s">
        <v>1024</v>
      </c>
      <c r="R7" t="str">
        <f t="array" ref="R7">IFERROR(INDEX($H$3:$H$148, MATCH(0,COUNTIF($R$2:R6,$H$3:$H$148), 0)),"")</f>
        <v>Kliken 3</v>
      </c>
      <c r="S7" t="str">
        <v>Eskilstrup</v>
      </c>
      <c r="T7" s="35" cm="1">
        <f t="array" ref="T7">IFERROR(INDEX($C$3:$C$148, MATCH(0,COUNTIF($T$2:T6,$C$3:$C$148), 0)),"")</f>
        <v>45157</v>
      </c>
      <c r="U7" t="str">
        <f t="shared" si="0"/>
        <v>Eskilstrup</v>
      </c>
      <c r="V7" t="str" cm="1">
        <f t="array" ref="V7">IFERROR(INDEX(A$1:A$148,SMALL(IF($H$1:$J$148=$AD$3,ROW($C$1:$C$148)),ROW($A5))),"")</f>
        <v/>
      </c>
      <c r="W7" s="35" t="str" cm="1">
        <f t="array" ref="W7">IFERROR(INDEX(C$1:C$148,SMALL(IF($H$1:$J$148=$AD$3,ROW($C$1:$C$148)),ROW($A5))),"")</f>
        <v/>
      </c>
      <c r="X7" t="str" cm="1">
        <f t="array" ref="X7">_xlfn.IFNA(IF(VLOOKUP(Tabel2[[#This Row],[Kampnr]],$A$1:Q$148,8,FALSE)=$AD$3,VLOOKUP(Tabel2[[#This Row],[Kampnr]],$A$1:Q$148,10,FALSE),VLOOKUP(Tabel2[[#This Row],[Kampnr]],$A$1:Q$148,8,FALSE))," ")</f>
        <v xml:space="preserve"> </v>
      </c>
      <c r="Y7" s="37" t="str">
        <f>_xlfn.IFNA(IF(VLOOKUP(Tabel2[[#This Row],[Kampnrpaadagen]],$A$1:Q$148,8,FALSE)=$AD$3,"X","")," ")</f>
        <v xml:space="preserve"> </v>
      </c>
      <c r="Z7" s="37" t="str">
        <f>_xlfn.IFNA(IF(VLOOKUP(Tabel2[[#This Row],[Kampnrpaadagen]],$A$1:Q$148,8,FALSE)=$AD$3,"","X")," ")</f>
        <v xml:space="preserve"> </v>
      </c>
      <c r="AA7" s="37" t="str">
        <f>_xlfn.IFNA(VLOOKUP(Tabel2[[#This Row],[Kampnrpaadagen]],$A$3:$P$148,16,FALSE),"")</f>
        <v/>
      </c>
      <c r="AB7" s="38" t="str">
        <f t="array" ref="AB7">IFERROR(INDEX(V$1:V$34,SMALL(IF($W$1:$W$34=$AE$3,ROW($X$1:$X$34)),ROW($A5))),"")</f>
        <v/>
      </c>
      <c r="AC7" t="str">
        <f t="array" ref="AC7">IFERROR(INDEX(X$1:X$34,SMALL(IF($W$1:$W$34=$AE$3,ROW($X$1:$X$34)),ROW($A5))),"")</f>
        <v/>
      </c>
      <c r="AE7" s="35"/>
    </row>
    <row r="8" spans="1:31" x14ac:dyDescent="0.25">
      <c r="A8">
        <v>421965</v>
      </c>
      <c r="B8">
        <v>1</v>
      </c>
      <c r="C8" s="35">
        <v>45038</v>
      </c>
      <c r="E8" t="s">
        <v>146</v>
      </c>
      <c r="F8" t="s">
        <v>799</v>
      </c>
      <c r="G8" t="s">
        <v>800</v>
      </c>
      <c r="H8" t="s">
        <v>801</v>
      </c>
      <c r="J8" t="s">
        <v>819</v>
      </c>
      <c r="L8" t="s">
        <v>423</v>
      </c>
      <c r="M8" t="s">
        <v>2</v>
      </c>
      <c r="N8" s="35">
        <v>45038</v>
      </c>
      <c r="O8" s="39">
        <v>0.41666666666666669</v>
      </c>
      <c r="P8" t="s">
        <v>1018</v>
      </c>
      <c r="R8" t="str">
        <f t="array" ref="R8">IFERROR(INDEX($H$3:$H$148, MATCH(0,COUNTIF($R$2:R7,$H$3:$H$148), 0)),"")</f>
        <v>TP Herfølge 4</v>
      </c>
      <c r="S8" t="str">
        <v>FIF 2</v>
      </c>
      <c r="T8" s="35" cm="1">
        <f t="array" ref="T8">IFERROR(INDEX($C$3:$C$148, MATCH(0,COUNTIF($T$2:T7,$C$3:$C$148), 0)),"")</f>
        <v>45178</v>
      </c>
      <c r="U8" t="str">
        <f t="shared" si="0"/>
        <v>FIF 2</v>
      </c>
      <c r="V8" t="str" cm="1">
        <f t="array" ref="V8">IFERROR(INDEX(A$1:A$148,SMALL(IF($H$1:$J$148=$AD$3,ROW($C$1:$C$148)),ROW($A6))),"")</f>
        <v/>
      </c>
      <c r="W8" s="35" t="str" cm="1">
        <f t="array" ref="W8">IFERROR(INDEX(C$1:C$148,SMALL(IF($H$1:$J$148=$AD$3,ROW($C$1:$C$148)),ROW($A6))),"")</f>
        <v/>
      </c>
      <c r="X8" t="str" cm="1">
        <f t="array" ref="X8">_xlfn.IFNA(IF(VLOOKUP(Tabel2[[#This Row],[Kampnr]],$A$1:Q$148,8,FALSE)=$AD$3,VLOOKUP(Tabel2[[#This Row],[Kampnr]],$A$1:Q$148,10,FALSE),VLOOKUP(Tabel2[[#This Row],[Kampnr]],$A$1:Q$148,8,FALSE))," ")</f>
        <v xml:space="preserve"> </v>
      </c>
      <c r="Y8" s="37" t="str">
        <f>_xlfn.IFNA(IF(VLOOKUP(Tabel2[[#This Row],[Kampnrpaadagen]],$A$1:Q$148,8,FALSE)=$AD$3,"X","")," ")</f>
        <v xml:space="preserve"> </v>
      </c>
      <c r="Z8" s="37" t="str">
        <f>_xlfn.IFNA(IF(VLOOKUP(Tabel2[[#This Row],[Kampnrpaadagen]],$A$1:Q$148,8,FALSE)=$AD$3,"","X")," ")</f>
        <v xml:space="preserve"> </v>
      </c>
      <c r="AA8" s="37" t="str">
        <f>_xlfn.IFNA(VLOOKUP(Tabel2[[#This Row],[Kampnrpaadagen]],$A$3:$P$148,16,FALSE),"")</f>
        <v/>
      </c>
      <c r="AB8" s="38" t="str">
        <f t="array" ref="AB8">IFERROR(INDEX(V$1:V$34,SMALL(IF($W$1:$W$34=$AE$3,ROW($X$1:$X$34)),ROW($A6))),"")</f>
        <v/>
      </c>
      <c r="AC8" t="str">
        <f t="array" ref="AC8">IFERROR(INDEX(X$1:X$34,SMALL(IF($W$1:$W$34=$AE$3,ROW($X$1:$X$34)),ROW($A6))),"")</f>
        <v/>
      </c>
      <c r="AE8" s="35"/>
    </row>
    <row r="9" spans="1:31" x14ac:dyDescent="0.25">
      <c r="A9">
        <v>421966</v>
      </c>
      <c r="B9">
        <v>1</v>
      </c>
      <c r="C9" s="35">
        <v>45038</v>
      </c>
      <c r="E9" t="s">
        <v>146</v>
      </c>
      <c r="F9" t="s">
        <v>799</v>
      </c>
      <c r="G9" t="s">
        <v>800</v>
      </c>
      <c r="H9" t="s">
        <v>342</v>
      </c>
      <c r="J9" t="s">
        <v>728</v>
      </c>
      <c r="L9" t="s">
        <v>423</v>
      </c>
      <c r="M9" t="s">
        <v>2</v>
      </c>
      <c r="N9" s="35">
        <v>45038</v>
      </c>
      <c r="O9" s="39">
        <v>0.41666666666666669</v>
      </c>
      <c r="P9" t="s">
        <v>1023</v>
      </c>
      <c r="R9" t="str">
        <f t="array" ref="R9">IFERROR(INDEX($H$3:$H$148, MATCH(0,COUNTIF($R$2:R8,$H$3:$H$148), 0)),"")</f>
        <v>Stensved Petanque</v>
      </c>
      <c r="S9" t="str">
        <v>Gentofte</v>
      </c>
      <c r="T9" s="35" t="str" cm="1">
        <f t="array" ref="T9">IFERROR(INDEX($C$3:$C$148, MATCH(0,COUNTIF($T$2:T8,$C$3:$C$148), 0)),"")</f>
        <v/>
      </c>
      <c r="U9" t="str">
        <f t="shared" si="0"/>
        <v>Gentofte</v>
      </c>
      <c r="V9" t="str" cm="1">
        <f t="array" ref="V9">IFERROR(INDEX(A$1:A$148,SMALL(IF($H$1:$J$148=$AD$3,ROW($C$1:$C$148)),ROW($A7))),"")</f>
        <v/>
      </c>
      <c r="W9" s="35" t="str" cm="1">
        <f t="array" ref="W9">IFERROR(INDEX(C$1:C$148,SMALL(IF($H$1:$J$148=$AD$3,ROW($C$1:$C$148)),ROW($A7))),"")</f>
        <v/>
      </c>
      <c r="X9" t="str" cm="1">
        <f t="array" ref="X9">_xlfn.IFNA(IF(VLOOKUP(Tabel2[[#This Row],[Kampnr]],$A$1:Q$148,8,FALSE)=$AD$3,VLOOKUP(Tabel2[[#This Row],[Kampnr]],$A$1:Q$148,10,FALSE),VLOOKUP(Tabel2[[#This Row],[Kampnr]],$A$1:Q$148,8,FALSE))," ")</f>
        <v xml:space="preserve"> </v>
      </c>
      <c r="Y9" s="37" t="str">
        <f>_xlfn.IFNA(IF(VLOOKUP(Tabel2[[#This Row],[Kampnrpaadagen]],$A$1:Q$148,8,FALSE)=$AD$3,"X","")," ")</f>
        <v xml:space="preserve"> </v>
      </c>
      <c r="Z9" s="37" t="str">
        <f>_xlfn.IFNA(IF(VLOOKUP(Tabel2[[#This Row],[Kampnrpaadagen]],$A$1:Q$148,8,FALSE)=$AD$3,"","X")," ")</f>
        <v xml:space="preserve"> </v>
      </c>
      <c r="AA9" s="37" t="str">
        <f>_xlfn.IFNA(VLOOKUP(Tabel2[[#This Row],[Kampnrpaadagen]],$A$3:$P$148,16,FALSE),"")</f>
        <v/>
      </c>
      <c r="AB9" s="38" t="str">
        <f t="array" ref="AB9">IFERROR(INDEX(V$1:V$34,SMALL(IF($W$1:$W$34=$AE$3,ROW($X$1:$X$34)),ROW($A7))),"")</f>
        <v/>
      </c>
      <c r="AC9" t="str">
        <f t="array" ref="AC9">IFERROR(INDEX(X$1:X$34,SMALL(IF($W$1:$W$34=$AE$3,ROW($X$1:$X$34)),ROW($A7))),"")</f>
        <v/>
      </c>
      <c r="AE9" s="35"/>
    </row>
    <row r="10" spans="1:31" x14ac:dyDescent="0.25">
      <c r="A10">
        <v>421993</v>
      </c>
      <c r="B10">
        <v>1</v>
      </c>
      <c r="C10" s="35">
        <v>45038</v>
      </c>
      <c r="E10" t="s">
        <v>146</v>
      </c>
      <c r="F10" t="s">
        <v>799</v>
      </c>
      <c r="G10" t="s">
        <v>803</v>
      </c>
      <c r="H10" t="s">
        <v>820</v>
      </c>
      <c r="J10" t="s">
        <v>46</v>
      </c>
      <c r="L10" t="s">
        <v>23</v>
      </c>
      <c r="M10" t="s">
        <v>2</v>
      </c>
      <c r="N10" s="35">
        <v>45038</v>
      </c>
      <c r="O10" s="39">
        <v>0.41666666666666669</v>
      </c>
      <c r="P10" t="s">
        <v>1018</v>
      </c>
      <c r="R10" t="str">
        <f t="array" ref="R10">IFERROR(INDEX($H$3:$H$148, MATCH(0,COUNTIF($R$2:R9,$H$3:$H$148), 0)),"")</f>
        <v>TP Herfølge 3</v>
      </c>
      <c r="S10" t="str">
        <v>Hasselgrisen</v>
      </c>
      <c r="T10" t="str" cm="1">
        <f t="array" ref="T10">IFERROR(INDEX($C$3:$C$148, MATCH(0,COUNTIF($T$2:T9,$C$3:$C$148), 0)),"")</f>
        <v/>
      </c>
      <c r="U10" t="str">
        <f t="shared" si="0"/>
        <v>Hasselgrisen</v>
      </c>
      <c r="V10" t="str" cm="1">
        <f t="array" ref="V10">IFERROR(INDEX(A$1:A$148,SMALL(IF($H$1:$J$148=$AD$3,ROW($C$1:$C$148)),ROW($A8))),"")</f>
        <v/>
      </c>
      <c r="W10" s="35" t="str" cm="1">
        <f t="array" ref="W10">IFERROR(INDEX(C$1:C$148,SMALL(IF($H$1:$J$148=$AD$3,ROW($C$1:$C$148)),ROW($A8))),"")</f>
        <v/>
      </c>
      <c r="X10" t="str" cm="1">
        <f t="array" ref="X10">_xlfn.IFNA(IF(VLOOKUP(Tabel2[[#This Row],[Kampnr]],$A$1:Q$148,8,FALSE)=$AD$3,VLOOKUP(Tabel2[[#This Row],[Kampnr]],$A$1:Q$148,10,FALSE),VLOOKUP(Tabel2[[#This Row],[Kampnr]],$A$1:Q$148,8,FALSE))," ")</f>
        <v xml:space="preserve"> </v>
      </c>
      <c r="Y10" s="37" t="str">
        <f>_xlfn.IFNA(IF(VLOOKUP(Tabel2[[#This Row],[Kampnrpaadagen]],$A$1:Q$148,8,FALSE)=$AD$3,"X","")," ")</f>
        <v xml:space="preserve"> </v>
      </c>
      <c r="Z10" s="37" t="str">
        <f>_xlfn.IFNA(IF(VLOOKUP(Tabel2[[#This Row],[Kampnrpaadagen]],$A$1:Q$148,8,FALSE)=$AD$3,"","X")," ")</f>
        <v xml:space="preserve"> </v>
      </c>
      <c r="AA10" s="37" t="str">
        <f>_xlfn.IFNA(VLOOKUP(Tabel2[[#This Row],[Kampnrpaadagen]],$A$3:$P$148,16,FALSE),"")</f>
        <v/>
      </c>
      <c r="AB10" s="38" t="str">
        <f t="array" ref="AB10">IFERROR(INDEX(V$1:V$34,SMALL(IF($W$1:$W$34=$AE$3,ROW($X$1:$X$34)),ROW($A8))),"")</f>
        <v/>
      </c>
      <c r="AC10" t="str">
        <f t="array" ref="AC10">IFERROR(INDEX(X$1:X$34,SMALL(IF($W$1:$W$34=$AE$3,ROW($X$1:$X$34)),ROW($A8))),"")</f>
        <v/>
      </c>
      <c r="AE10" s="35"/>
    </row>
    <row r="11" spans="1:31" x14ac:dyDescent="0.25">
      <c r="A11">
        <v>421995</v>
      </c>
      <c r="B11">
        <v>1</v>
      </c>
      <c r="C11" s="35">
        <v>45038</v>
      </c>
      <c r="E11" t="s">
        <v>146</v>
      </c>
      <c r="F11" t="s">
        <v>799</v>
      </c>
      <c r="G11" t="s">
        <v>803</v>
      </c>
      <c r="H11" t="s">
        <v>806</v>
      </c>
      <c r="J11" t="s">
        <v>821</v>
      </c>
      <c r="L11" t="s">
        <v>23</v>
      </c>
      <c r="M11" t="s">
        <v>2</v>
      </c>
      <c r="N11" s="35">
        <v>45038</v>
      </c>
      <c r="O11" s="39">
        <v>0.41666666666666669</v>
      </c>
      <c r="P11" t="s">
        <v>1016</v>
      </c>
      <c r="R11" t="str">
        <f t="array" ref="R11">IFERROR(INDEX($H$3:$H$148, MATCH(0,COUNTIF($R$2:R10,$H$3:$H$148), 0)),"")</f>
        <v>Hedebo 6</v>
      </c>
      <c r="S11" t="str">
        <v>Hedebo 5</v>
      </c>
      <c r="T11" t="str" cm="1">
        <f t="array" ref="T11">IFERROR(INDEX($C$3:$C$148, MATCH(0,COUNTIF($T$2:T10,$C$3:$C$148), 0)),"")</f>
        <v/>
      </c>
      <c r="U11" t="str">
        <f t="shared" si="0"/>
        <v>Hedebo 5</v>
      </c>
      <c r="V11" t="str" cm="1">
        <f t="array" ref="V11">IFERROR(INDEX(A$1:A$148,SMALL(IF($H$1:$J$148=$AD$3,ROW($C$1:$C$148)),ROW($A9))),"")</f>
        <v/>
      </c>
      <c r="W11" s="35" t="str" cm="1">
        <f t="array" ref="W11">IFERROR(INDEX(C$1:C$148,SMALL(IF($H$1:$J$148=$AD$3,ROW($C$1:$C$148)),ROW($A9))),"")</f>
        <v/>
      </c>
      <c r="X11" t="str" cm="1">
        <f t="array" ref="X11">_xlfn.IFNA(IF(VLOOKUP(Tabel2[[#This Row],[Kampnr]],$A$1:Q$148,8,FALSE)=$AD$3,VLOOKUP(Tabel2[[#This Row],[Kampnr]],$A$1:Q$148,10,FALSE),VLOOKUP(Tabel2[[#This Row],[Kampnr]],$A$1:Q$148,8,FALSE))," ")</f>
        <v xml:space="preserve"> </v>
      </c>
      <c r="Y11" s="37" t="str">
        <f>_xlfn.IFNA(IF(VLOOKUP(Tabel2[[#This Row],[Kampnrpaadagen]],$A$1:Q$148,8,FALSE)=$AD$3,"X","")," ")</f>
        <v xml:space="preserve"> </v>
      </c>
      <c r="Z11" s="37" t="str">
        <f>_xlfn.IFNA(IF(VLOOKUP(Tabel2[[#This Row],[Kampnrpaadagen]],$A$1:Q$148,8,FALSE)=$AD$3,"","X")," ")</f>
        <v xml:space="preserve"> </v>
      </c>
      <c r="AA11" s="37" t="str">
        <f>_xlfn.IFNA(VLOOKUP(Tabel2[[#This Row],[Kampnrpaadagen]],$A$3:$P$148,16,FALSE),"")</f>
        <v/>
      </c>
      <c r="AB11" s="38" t="str">
        <f t="array" ref="AB11">IFERROR(INDEX(V$1:V$34,SMALL(IF($W$1:$W$34=$AE$3,ROW($X$1:$X$34)),ROW($A9))),"")</f>
        <v/>
      </c>
      <c r="AC11" t="str">
        <f t="array" ref="AC11">IFERROR(INDEX(X$1:X$34,SMALL(IF($W$1:$W$34=$AE$3,ROW($X$1:$X$34)),ROW($A9))),"")</f>
        <v/>
      </c>
      <c r="AE11" s="35"/>
    </row>
    <row r="12" spans="1:31" x14ac:dyDescent="0.25">
      <c r="A12">
        <v>421996</v>
      </c>
      <c r="B12">
        <v>1</v>
      </c>
      <c r="C12" s="35">
        <v>45038</v>
      </c>
      <c r="E12" t="s">
        <v>146</v>
      </c>
      <c r="F12" t="s">
        <v>799</v>
      </c>
      <c r="G12" t="s">
        <v>803</v>
      </c>
      <c r="H12" t="s">
        <v>805</v>
      </c>
      <c r="J12" t="s">
        <v>804</v>
      </c>
      <c r="L12" t="s">
        <v>23</v>
      </c>
      <c r="M12" t="s">
        <v>2</v>
      </c>
      <c r="N12" s="35">
        <v>45038</v>
      </c>
      <c r="O12" s="39">
        <v>0.41666666666666669</v>
      </c>
      <c r="P12" t="s">
        <v>1027</v>
      </c>
      <c r="R12" t="str">
        <f t="array" ref="R12">IFERROR(INDEX($H$3:$H$148, MATCH(0,COUNTIF($R$2:R11,$H$3:$H$148), 0)),"")</f>
        <v>Torslunde 2</v>
      </c>
      <c r="S12" t="str">
        <v>Hedebo 6</v>
      </c>
      <c r="T12" t="str" cm="1">
        <f t="array" ref="T12">IFERROR(INDEX($C$3:$C$148, MATCH(0,COUNTIF($T$2:T11,$C$3:$C$148), 0)),"")</f>
        <v/>
      </c>
      <c r="U12" t="str">
        <f t="shared" si="0"/>
        <v>Hedebo 6</v>
      </c>
      <c r="V12" t="str" cm="1">
        <f t="array" ref="V12">IFERROR(INDEX(A$1:A$148,SMALL(IF($H$1:$J$148=$AD$3,ROW($C$1:$C$148)),ROW($A10))),"")</f>
        <v/>
      </c>
      <c r="W12" s="35" t="str" cm="1">
        <f t="array" ref="W12">IFERROR(INDEX(C$1:C$148,SMALL(IF($H$1:$J$148=$AD$3,ROW($C$1:$C$148)),ROW($A10))),"")</f>
        <v/>
      </c>
      <c r="X12" t="str" cm="1">
        <f t="array" ref="X12">_xlfn.IFNA(IF(VLOOKUP(Tabel2[[#This Row],[Kampnr]],$A$1:Q$148,8,FALSE)=$AD$3,VLOOKUP(Tabel2[[#This Row],[Kampnr]],$A$1:Q$148,10,FALSE),VLOOKUP(Tabel2[[#This Row],[Kampnr]],$A$1:Q$148,8,FALSE))," ")</f>
        <v xml:space="preserve"> </v>
      </c>
      <c r="Y12" s="37" t="str">
        <f>_xlfn.IFNA(IF(VLOOKUP(Tabel2[[#This Row],[Kampnrpaadagen]],$A$1:Q$148,8,FALSE)=$AD$3,"X","")," ")</f>
        <v xml:space="preserve"> </v>
      </c>
      <c r="Z12" s="37" t="str">
        <f>_xlfn.IFNA(IF(VLOOKUP(Tabel2[[#This Row],[Kampnrpaadagen]],$A$1:Q$148,8,FALSE)=$AD$3,"","X")," ")</f>
        <v xml:space="preserve"> </v>
      </c>
      <c r="AA12" s="37" t="str">
        <f>_xlfn.IFNA(VLOOKUP(Tabel2[[#This Row],[Kampnrpaadagen]],$A$3:$P$148,16,FALSE),"")</f>
        <v/>
      </c>
      <c r="AB12" s="38" t="str">
        <f t="array" ref="AB12">IFERROR(INDEX(V$1:V$34,SMALL(IF($W$1:$W$34=$AE$3,ROW($X$1:$X$34)),ROW($A10))),"")</f>
        <v/>
      </c>
      <c r="AC12" t="str">
        <f t="array" ref="AC12">IFERROR(INDEX(X$1:X$34,SMALL(IF($W$1:$W$34=$AE$3,ROW($X$1:$X$34)),ROW($A10))),"")</f>
        <v/>
      </c>
      <c r="AE12" s="35"/>
    </row>
    <row r="13" spans="1:31" x14ac:dyDescent="0.25">
      <c r="A13">
        <v>422022</v>
      </c>
      <c r="B13">
        <v>1</v>
      </c>
      <c r="C13" s="35">
        <v>45038</v>
      </c>
      <c r="E13" t="s">
        <v>146</v>
      </c>
      <c r="F13" t="s">
        <v>799</v>
      </c>
      <c r="G13" t="s">
        <v>807</v>
      </c>
      <c r="H13" t="s">
        <v>808</v>
      </c>
      <c r="J13" t="s">
        <v>809</v>
      </c>
      <c r="L13" t="s">
        <v>30</v>
      </c>
      <c r="M13" t="s">
        <v>2</v>
      </c>
      <c r="N13" s="35">
        <v>45038</v>
      </c>
      <c r="O13" s="39">
        <v>0.41666666666666669</v>
      </c>
      <c r="P13" t="s">
        <v>1028</v>
      </c>
      <c r="R13" t="str">
        <f t="array" ref="R13">IFERROR(INDEX($H$3:$H$148, MATCH(0,COUNTIF($R$2:R12,$H$3:$H$148), 0)),"")</f>
        <v>FIF 2</v>
      </c>
      <c r="S13" t="str">
        <v>Helsingør</v>
      </c>
      <c r="T13" t="str" cm="1">
        <f t="array" ref="T13">IFERROR(INDEX($C$3:$C$148, MATCH(0,COUNTIF($T$2:T12,$C$3:$C$148), 0)),"")</f>
        <v/>
      </c>
      <c r="U13" t="str">
        <f t="shared" si="0"/>
        <v>Helsingør</v>
      </c>
      <c r="V13" t="str" cm="1">
        <f t="array" ref="V13">IFERROR(INDEX(A$1:A$148,SMALL(IF($H$1:$J$148=$AD$3,ROW($C$1:$C$148)),ROW($A11))),"")</f>
        <v/>
      </c>
      <c r="W13" s="35" t="str" cm="1">
        <f t="array" ref="W13">IFERROR(INDEX(C$1:C$148,SMALL(IF($H$1:$J$148=$AD$3,ROW($C$1:$C$148)),ROW($A11))),"")</f>
        <v/>
      </c>
      <c r="X13" t="str" cm="1">
        <f t="array" ref="X13">_xlfn.IFNA(IF(VLOOKUP(Tabel2[[#This Row],[Kampnr]],$A$1:Q$148,8,FALSE)=$AD$3,VLOOKUP(Tabel2[[#This Row],[Kampnr]],$A$1:Q$148,10,FALSE),VLOOKUP(Tabel2[[#This Row],[Kampnr]],$A$1:Q$148,8,FALSE))," ")</f>
        <v xml:space="preserve"> </v>
      </c>
      <c r="Y13" s="37" t="str">
        <f>_xlfn.IFNA(IF(VLOOKUP(Tabel2[[#This Row],[Kampnrpaadagen]],$A$1:Q$148,8,FALSE)=$AD$3,"X","")," ")</f>
        <v xml:space="preserve"> </v>
      </c>
      <c r="Z13" s="37" t="str">
        <f>_xlfn.IFNA(IF(VLOOKUP(Tabel2[[#This Row],[Kampnrpaadagen]],$A$1:Q$148,8,FALSE)=$AD$3,"","X")," ")</f>
        <v xml:space="preserve"> </v>
      </c>
      <c r="AA13" s="37" t="str">
        <f>_xlfn.IFNA(VLOOKUP(Tabel2[[#This Row],[Kampnrpaadagen]],$A$3:$P$148,16,FALSE),"")</f>
        <v/>
      </c>
      <c r="AB13" s="38" t="str">
        <f t="array" ref="AB13">IFERROR(INDEX(V$1:V$34,SMALL(IF($W$1:$W$34=$AE$3,ROW($X$1:$X$34)),ROW($A11))),"")</f>
        <v/>
      </c>
      <c r="AC13" t="str">
        <f t="array" ref="AC13">IFERROR(INDEX(X$1:X$34,SMALL(IF($W$1:$W$34=$AE$3,ROW($X$1:$X$34)),ROW($A11))),"")</f>
        <v/>
      </c>
      <c r="AE13" s="35"/>
    </row>
    <row r="14" spans="1:31" x14ac:dyDescent="0.25">
      <c r="A14">
        <v>422023</v>
      </c>
      <c r="B14">
        <v>1</v>
      </c>
      <c r="C14" s="35">
        <v>45038</v>
      </c>
      <c r="E14" t="s">
        <v>146</v>
      </c>
      <c r="F14" t="s">
        <v>799</v>
      </c>
      <c r="G14" t="s">
        <v>807</v>
      </c>
      <c r="H14" t="s">
        <v>29</v>
      </c>
      <c r="J14" t="s">
        <v>413</v>
      </c>
      <c r="L14" t="s">
        <v>30</v>
      </c>
      <c r="M14" t="s">
        <v>2</v>
      </c>
      <c r="N14" s="35">
        <v>45038</v>
      </c>
      <c r="O14" s="39">
        <v>0.41666666666666669</v>
      </c>
      <c r="P14" t="s">
        <v>1017</v>
      </c>
      <c r="R14" t="str">
        <f t="array" ref="R14">IFERROR(INDEX($H$3:$H$148, MATCH(0,COUNTIF($R$2:R13,$H$3:$H$148), 0)),"")</f>
        <v>Gentofte</v>
      </c>
      <c r="S14" t="str">
        <v>Hvirring 3</v>
      </c>
      <c r="T14" t="str" cm="1">
        <f t="array" ref="T14">IFERROR(INDEX($C$3:$C$148, MATCH(0,COUNTIF($T$2:T13,$C$3:$C$148), 0)),"")</f>
        <v/>
      </c>
      <c r="U14" t="str">
        <f t="shared" si="0"/>
        <v>Hvirring 3</v>
      </c>
      <c r="V14" t="str" cm="1">
        <f t="array" ref="V14">IFERROR(INDEX(A$1:A$148,SMALL(IF($H$1:$J$148=$AD$3,ROW($C$1:$C$148)),ROW($A12))),"")</f>
        <v/>
      </c>
      <c r="W14" s="35" t="str" cm="1">
        <f t="array" ref="W14">IFERROR(INDEX(C$1:C$148,SMALL(IF($H$1:$J$148=$AD$3,ROW($C$1:$C$148)),ROW($A12))),"")</f>
        <v/>
      </c>
      <c r="X14" t="str" cm="1">
        <f t="array" ref="X14">_xlfn.IFNA(IF(VLOOKUP(Tabel2[[#This Row],[Kampnr]],$A$1:Q$148,8,FALSE)=$AD$3,VLOOKUP(Tabel2[[#This Row],[Kampnr]],$A$1:Q$148,10,FALSE),VLOOKUP(Tabel2[[#This Row],[Kampnr]],$A$1:Q$148,8,FALSE))," ")</f>
        <v xml:space="preserve"> </v>
      </c>
      <c r="Y14" s="37" t="str">
        <f>_xlfn.IFNA(IF(VLOOKUP(Tabel2[[#This Row],[Kampnrpaadagen]],$A$1:Q$148,8,FALSE)=$AD$3,"X","")," ")</f>
        <v xml:space="preserve"> </v>
      </c>
      <c r="Z14" s="37" t="str">
        <f>_xlfn.IFNA(IF(VLOOKUP(Tabel2[[#This Row],[Kampnrpaadagen]],$A$1:Q$148,8,FALSE)=$AD$3,"","X")," ")</f>
        <v xml:space="preserve"> </v>
      </c>
      <c r="AA14" s="37" t="str">
        <f>_xlfn.IFNA(VLOOKUP(Tabel2[[#This Row],[Kampnrpaadagen]],$A$3:$P$148,16,FALSE),"")</f>
        <v/>
      </c>
      <c r="AB14" s="38" t="str">
        <f t="array" ref="AB14">IFERROR(INDEX(V$1:V$34,SMALL(IF($W$1:$W$34=$AE$3,ROW($X$1:$X$34)),ROW($A12))),"")</f>
        <v/>
      </c>
      <c r="AC14" t="str">
        <f t="array" ref="AC14">IFERROR(INDEX(X$1:X$34,SMALL(IF($W$1:$W$34=$AE$3,ROW($X$1:$X$34)),ROW($A12))),"")</f>
        <v/>
      </c>
      <c r="AE14" s="35"/>
    </row>
    <row r="15" spans="1:31" x14ac:dyDescent="0.25">
      <c r="A15">
        <v>421910</v>
      </c>
      <c r="B15">
        <v>1</v>
      </c>
      <c r="C15" s="35">
        <v>45038</v>
      </c>
      <c r="E15" t="s">
        <v>146</v>
      </c>
      <c r="F15" t="s">
        <v>811</v>
      </c>
      <c r="G15" t="s">
        <v>800</v>
      </c>
      <c r="H15" t="s">
        <v>813</v>
      </c>
      <c r="J15" t="s">
        <v>816</v>
      </c>
      <c r="L15" t="s">
        <v>25</v>
      </c>
      <c r="M15" t="s">
        <v>2</v>
      </c>
      <c r="N15" s="35">
        <v>45038</v>
      </c>
      <c r="O15" s="39">
        <v>0.5</v>
      </c>
      <c r="P15" t="s">
        <v>1018</v>
      </c>
      <c r="R15" t="str">
        <f t="array" ref="R15">IFERROR(INDEX($H$3:$H$148, MATCH(0,COUNTIF($R$2:R14,$H$3:$H$148), 0)),"")</f>
        <v>Brabrand 3</v>
      </c>
      <c r="S15" t="str">
        <v>Kliken 2</v>
      </c>
      <c r="T15" t="str" cm="1">
        <f t="array" ref="T15">IFERROR(INDEX($C$3:$C$148, MATCH(0,COUNTIF($T$2:T14,$C$3:$C$148), 0)),"")</f>
        <v/>
      </c>
      <c r="U15" t="str">
        <f t="shared" si="0"/>
        <v>Kliken 2</v>
      </c>
      <c r="V15" t="str" cm="1">
        <f t="array" ref="V15">IFERROR(INDEX(A$1:A$148,SMALL(IF($H$1:$J$148=$AD$3,ROW($C$1:$C$148)),ROW($A13))),"")</f>
        <v/>
      </c>
      <c r="W15" s="35" t="str" cm="1">
        <f t="array" ref="W15">IFERROR(INDEX(C$1:C$148,SMALL(IF($H$1:$J$148=$AD$3,ROW($C$1:$C$148)),ROW($A13))),"")</f>
        <v/>
      </c>
      <c r="X15" t="str" cm="1">
        <f t="array" ref="X15">_xlfn.IFNA(IF(VLOOKUP(Tabel2[[#This Row],[Kampnr]],$A$1:Q$148,8,FALSE)=$AD$3,VLOOKUP(Tabel2[[#This Row],[Kampnr]],$A$1:Q$148,10,FALSE),VLOOKUP(Tabel2[[#This Row],[Kampnr]],$A$1:Q$148,8,FALSE))," ")</f>
        <v xml:space="preserve"> </v>
      </c>
      <c r="Y15" s="37" t="str">
        <f>_xlfn.IFNA(IF(VLOOKUP(Tabel2[[#This Row],[Kampnrpaadagen]],$A$1:Q$148,8,FALSE)=$AD$3,"X","")," ")</f>
        <v xml:space="preserve"> </v>
      </c>
      <c r="Z15" s="37" t="str">
        <f>_xlfn.IFNA(IF(VLOOKUP(Tabel2[[#This Row],[Kampnrpaadagen]],$A$1:Q$148,8,FALSE)=$AD$3,"","X")," ")</f>
        <v xml:space="preserve"> </v>
      </c>
      <c r="AA15" s="37" t="str">
        <f>_xlfn.IFNA(VLOOKUP(Tabel2[[#This Row],[Kampnrpaadagen]],$A$3:$P$148,16,FALSE),"")</f>
        <v/>
      </c>
      <c r="AB15" s="38" t="str">
        <f t="array" ref="AB15">IFERROR(INDEX(V$1:V$34,SMALL(IF($W$1:$W$34=$AE$3,ROW($X$1:$X$34)),ROW($A13))),"")</f>
        <v/>
      </c>
      <c r="AC15" t="str">
        <f t="array" ref="AC15">IFERROR(INDEX(X$1:X$34,SMALL(IF($W$1:$W$34=$AE$3,ROW($X$1:$X$34)),ROW($A13))),"")</f>
        <v/>
      </c>
      <c r="AE15" s="35"/>
    </row>
    <row r="16" spans="1:31" x14ac:dyDescent="0.25">
      <c r="A16">
        <v>421911</v>
      </c>
      <c r="B16">
        <v>1</v>
      </c>
      <c r="C16" s="35">
        <v>45038</v>
      </c>
      <c r="E16" t="s">
        <v>146</v>
      </c>
      <c r="F16" t="s">
        <v>811</v>
      </c>
      <c r="G16" t="s">
        <v>800</v>
      </c>
      <c r="H16" t="s">
        <v>737</v>
      </c>
      <c r="J16" t="s">
        <v>814</v>
      </c>
      <c r="L16" t="s">
        <v>25</v>
      </c>
      <c r="M16" t="s">
        <v>2</v>
      </c>
      <c r="N16" s="35">
        <v>45038</v>
      </c>
      <c r="O16" s="39">
        <v>0.5</v>
      </c>
      <c r="P16" t="s">
        <v>1018</v>
      </c>
      <c r="R16" t="str">
        <f t="array" ref="R16">IFERROR(INDEX($H$3:$H$148, MATCH(0,COUNTIF($R$2:R15,$H$3:$H$148), 0)),"")</f>
        <v>Hasselgrisen</v>
      </c>
      <c r="S16" t="str">
        <v>Kliken 3</v>
      </c>
      <c r="T16" t="str" cm="1">
        <f t="array" ref="T16">IFERROR(INDEX($C$3:$C$148, MATCH(0,COUNTIF($T$2:T15,$C$3:$C$148), 0)),"")</f>
        <v/>
      </c>
      <c r="U16" t="str">
        <f t="shared" si="0"/>
        <v>Kliken 3</v>
      </c>
      <c r="V16" t="str" cm="1">
        <f t="array" ref="V16">IFERROR(INDEX(A$1:A$148,SMALL(IF($H$1:$J$148=$AD$3,ROW($C$1:$C$148)),ROW($A14))),"")</f>
        <v/>
      </c>
      <c r="W16" s="35" t="str" cm="1">
        <f t="array" ref="W16">IFERROR(INDEX(C$1:C$148,SMALL(IF($H$1:$J$148=$AD$3,ROW($C$1:$C$148)),ROW($A14))),"")</f>
        <v/>
      </c>
      <c r="X16" t="str" cm="1">
        <f t="array" ref="X16">_xlfn.IFNA(IF(VLOOKUP(Tabel2[[#This Row],[Kampnr]],$A$1:Q$148,8,FALSE)=$AD$3,VLOOKUP(Tabel2[[#This Row],[Kampnr]],$A$1:Q$148,10,FALSE),VLOOKUP(Tabel2[[#This Row],[Kampnr]],$A$1:Q$148,8,FALSE))," ")</f>
        <v xml:space="preserve"> </v>
      </c>
      <c r="Y16" s="37" t="str">
        <f>_xlfn.IFNA(IF(VLOOKUP(Tabel2[[#This Row],[Kampnrpaadagen]],$A$1:Q$148,8,FALSE)=$AD$3,"X","")," ")</f>
        <v xml:space="preserve"> </v>
      </c>
      <c r="Z16" s="37" t="str">
        <f>_xlfn.IFNA(IF(VLOOKUP(Tabel2[[#This Row],[Kampnrpaadagen]],$A$1:Q$148,8,FALSE)=$AD$3,"","X")," ")</f>
        <v xml:space="preserve"> </v>
      </c>
      <c r="AA16" s="37" t="str">
        <f>_xlfn.IFNA(VLOOKUP(Tabel2[[#This Row],[Kampnrpaadagen]],$A$3:$P$148,16,FALSE),"")</f>
        <v/>
      </c>
      <c r="AB16" s="38" t="str">
        <f t="array" ref="AB16">IFERROR(INDEX(V$1:V$34,SMALL(IF($W$1:$W$34=$AE$3,ROW($X$1:$X$34)),ROW($A14))),"")</f>
        <v/>
      </c>
      <c r="AC16" t="str">
        <f t="array" ref="AC16">IFERROR(INDEX(X$1:X$34,SMALL(IF($W$1:$W$34=$AE$3,ROW($X$1:$X$34)),ROW($A14))),"")</f>
        <v/>
      </c>
      <c r="AE16" s="35"/>
    </row>
    <row r="17" spans="1:31" x14ac:dyDescent="0.25">
      <c r="A17">
        <v>421916</v>
      </c>
      <c r="B17">
        <v>1</v>
      </c>
      <c r="C17" s="35">
        <v>45038</v>
      </c>
      <c r="E17" t="s">
        <v>146</v>
      </c>
      <c r="F17" t="s">
        <v>811</v>
      </c>
      <c r="G17" t="s">
        <v>800</v>
      </c>
      <c r="H17" t="s">
        <v>817</v>
      </c>
      <c r="J17" t="s">
        <v>26</v>
      </c>
      <c r="L17" t="s">
        <v>25</v>
      </c>
      <c r="M17" t="s">
        <v>2</v>
      </c>
      <c r="N17" s="35">
        <v>45038</v>
      </c>
      <c r="O17" s="39">
        <v>0.5</v>
      </c>
      <c r="P17" t="s">
        <v>1021</v>
      </c>
      <c r="R17" t="str">
        <f t="array" ref="R17">IFERROR(INDEX($H$3:$H$148, MATCH(0,COUNTIF($R$2:R16,$H$3:$H$148), 0)),"")</f>
        <v>Vestfyn 2</v>
      </c>
      <c r="S17" t="str">
        <v>Korsør 2</v>
      </c>
      <c r="T17" t="str" cm="1">
        <f t="array" ref="T17">IFERROR(INDEX($C$3:$C$148, MATCH(0,COUNTIF($T$2:T16,$C$3:$C$148), 0)),"")</f>
        <v/>
      </c>
      <c r="U17" t="str">
        <f t="shared" si="0"/>
        <v>Korsør 2</v>
      </c>
      <c r="V17" t="str" cm="1">
        <f t="array" ref="V17">IFERROR(INDEX(A$1:A$148,SMALL(IF($H$1:$J$148=$AD$3,ROW($C$1:$C$148)),ROW($A15))),"")</f>
        <v/>
      </c>
      <c r="W17" s="35" t="str" cm="1">
        <f t="array" ref="W17">IFERROR(INDEX(C$1:C$148,SMALL(IF($H$1:$J$148=$AD$3,ROW($C$1:$C$148)),ROW($A15))),"")</f>
        <v/>
      </c>
      <c r="X17" t="str" cm="1">
        <f t="array" ref="X17">_xlfn.IFNA(IF(VLOOKUP(Tabel2[[#This Row],[Kampnr]],$A$1:Q$148,8,FALSE)=$AD$3,VLOOKUP(Tabel2[[#This Row],[Kampnr]],$A$1:Q$148,10,FALSE),VLOOKUP(Tabel2[[#This Row],[Kampnr]],$A$1:Q$148,8,FALSE))," ")</f>
        <v xml:space="preserve"> </v>
      </c>
      <c r="Y17" s="37" t="str">
        <f>_xlfn.IFNA(IF(VLOOKUP(Tabel2[[#This Row],[Kampnrpaadagen]],$A$1:Q$148,8,FALSE)=$AD$3,"X","")," ")</f>
        <v xml:space="preserve"> </v>
      </c>
      <c r="Z17" s="37" t="str">
        <f>_xlfn.IFNA(IF(VLOOKUP(Tabel2[[#This Row],[Kampnrpaadagen]],$A$1:Q$148,8,FALSE)=$AD$3,"","X")," ")</f>
        <v xml:space="preserve"> </v>
      </c>
      <c r="AA17" s="37" t="str">
        <f>_xlfn.IFNA(VLOOKUP(Tabel2[[#This Row],[Kampnrpaadagen]],$A$3:$P$148,16,FALSE),"")</f>
        <v/>
      </c>
      <c r="AB17" s="38" t="str">
        <f t="array" ref="AB17">IFERROR(INDEX(V$1:V$34,SMALL(IF($W$1:$W$34=$AE$3,ROW($X$1:$X$34)),ROW($A15))),"")</f>
        <v/>
      </c>
      <c r="AC17" t="str">
        <f t="array" ref="AC17">IFERROR(INDEX(X$1:X$34,SMALL(IF($W$1:$W$34=$AE$3,ROW($X$1:$X$34)),ROW($A15))),"")</f>
        <v/>
      </c>
      <c r="AE17" s="35"/>
    </row>
    <row r="18" spans="1:31" x14ac:dyDescent="0.25">
      <c r="A18">
        <v>421917</v>
      </c>
      <c r="B18">
        <v>1</v>
      </c>
      <c r="C18" s="35">
        <v>45038</v>
      </c>
      <c r="E18" t="s">
        <v>146</v>
      </c>
      <c r="F18" t="s">
        <v>811</v>
      </c>
      <c r="G18" t="s">
        <v>800</v>
      </c>
      <c r="H18" t="s">
        <v>815</v>
      </c>
      <c r="J18" t="s">
        <v>812</v>
      </c>
      <c r="L18" t="s">
        <v>25</v>
      </c>
      <c r="M18" t="s">
        <v>2</v>
      </c>
      <c r="N18" s="35">
        <v>45038</v>
      </c>
      <c r="O18" s="39">
        <v>0.5</v>
      </c>
      <c r="P18" t="s">
        <v>1022</v>
      </c>
      <c r="R18" t="str">
        <f t="array" ref="R18">IFERROR(INDEX($H$3:$H$148, MATCH(0,COUNTIF($R$2:R17,$H$3:$H$148), 0)),"")</f>
        <v>Kliken 2</v>
      </c>
      <c r="S18" t="str">
        <v>Læborg Petanque 2</v>
      </c>
      <c r="T18" t="str" cm="1">
        <f t="array" ref="T18">IFERROR(INDEX($C$3:$C$148, MATCH(0,COUNTIF($T$2:T17,$C$3:$C$148), 0)),"")</f>
        <v/>
      </c>
      <c r="U18" t="str">
        <f t="shared" si="0"/>
        <v>Læborg Petanque 2</v>
      </c>
      <c r="V18" t="str" cm="1">
        <f t="array" ref="V18">IFERROR(INDEX(A$1:A$148,SMALL(IF($H$1:$J$148=$AD$3,ROW($C$1:$C$148)),ROW($A16))),"")</f>
        <v/>
      </c>
      <c r="W18" s="35" t="str" cm="1">
        <f t="array" ref="W18">IFERROR(INDEX(C$1:C$148,SMALL(IF($H$1:$J$148=$AD$3,ROW($C$1:$C$148)),ROW($A16))),"")</f>
        <v/>
      </c>
      <c r="X18" t="str" cm="1">
        <f t="array" ref="X18">_xlfn.IFNA(IF(VLOOKUP(Tabel2[[#This Row],[Kampnr]],$A$1:Q$148,8,FALSE)=$AD$3,VLOOKUP(Tabel2[[#This Row],[Kampnr]],$A$1:Q$148,10,FALSE),VLOOKUP(Tabel2[[#This Row],[Kampnr]],$A$1:Q$148,8,FALSE))," ")</f>
        <v xml:space="preserve"> </v>
      </c>
      <c r="Y18" s="37" t="str">
        <f>_xlfn.IFNA(IF(VLOOKUP(Tabel2[[#This Row],[Kampnrpaadagen]],$A$1:Q$148,8,FALSE)=$AD$3,"X","")," ")</f>
        <v xml:space="preserve"> </v>
      </c>
      <c r="Z18" s="37" t="str">
        <f>_xlfn.IFNA(IF(VLOOKUP(Tabel2[[#This Row],[Kampnrpaadagen]],$A$1:Q$148,8,FALSE)=$AD$3,"","X")," ")</f>
        <v xml:space="preserve"> </v>
      </c>
      <c r="AA18" s="37" t="str">
        <f>_xlfn.IFNA(VLOOKUP(Tabel2[[#This Row],[Kampnrpaadagen]],$A$3:$P$148,16,FALSE),"")</f>
        <v/>
      </c>
      <c r="AB18" s="38" t="str">
        <f t="array" ref="AB18">IFERROR(INDEX(V$1:V$34,SMALL(IF($W$1:$W$34=$AE$3,ROW($X$1:$X$34)),ROW($A16))),"")</f>
        <v/>
      </c>
      <c r="AC18" t="str">
        <f t="array" ref="AC18">IFERROR(INDEX(X$1:X$34,SMALL(IF($W$1:$W$34=$AE$3,ROW($X$1:$X$34)),ROW($A16))),"")</f>
        <v/>
      </c>
      <c r="AE18" s="35"/>
    </row>
    <row r="19" spans="1:31" x14ac:dyDescent="0.25">
      <c r="A19">
        <v>421962</v>
      </c>
      <c r="B19">
        <v>1</v>
      </c>
      <c r="C19" s="35">
        <v>45038</v>
      </c>
      <c r="E19" t="s">
        <v>146</v>
      </c>
      <c r="F19" t="s">
        <v>799</v>
      </c>
      <c r="G19" t="s">
        <v>800</v>
      </c>
      <c r="H19" t="s">
        <v>802</v>
      </c>
      <c r="J19" t="s">
        <v>728</v>
      </c>
      <c r="L19" t="s">
        <v>423</v>
      </c>
      <c r="M19" t="s">
        <v>2</v>
      </c>
      <c r="N19" s="35">
        <v>45038</v>
      </c>
      <c r="O19" s="39">
        <v>0.5</v>
      </c>
      <c r="P19" t="s">
        <v>1023</v>
      </c>
      <c r="R19" t="str">
        <f t="array" ref="R19">IFERROR(INDEX($H$3:$H$148, MATCH(0,COUNTIF($R$2:R18,$H$3:$H$148), 0)),"")</f>
        <v>Troldens 2</v>
      </c>
      <c r="S19" t="str">
        <v>Roskilde</v>
      </c>
      <c r="T19" t="str" cm="1">
        <f t="array" ref="T19">IFERROR(INDEX($C$3:$C$148, MATCH(0,COUNTIF($T$2:T18,$C$3:$C$148), 0)),"")</f>
        <v/>
      </c>
      <c r="U19" t="str">
        <f t="shared" si="0"/>
        <v>Roskilde</v>
      </c>
      <c r="V19" t="str" cm="1">
        <f t="array" ref="V19">IFERROR(INDEX(A$1:A$148,SMALL(IF($H$1:$J$148=$AD$3,ROW($C$1:$C$148)),ROW($A17))),"")</f>
        <v/>
      </c>
      <c r="W19" s="35" t="str" cm="1">
        <f t="array" ref="W19">IFERROR(INDEX(C$1:C$148,SMALL(IF($H$1:$J$148=$AD$3,ROW($C$1:$C$148)),ROW($A17))),"")</f>
        <v/>
      </c>
      <c r="X19" t="str" cm="1">
        <f t="array" ref="X19">_xlfn.IFNA(IF(VLOOKUP(Tabel2[[#This Row],[Kampnr]],$A$1:Q$148,8,FALSE)=$AD$3,VLOOKUP(Tabel2[[#This Row],[Kampnr]],$A$1:Q$148,10,FALSE),VLOOKUP(Tabel2[[#This Row],[Kampnr]],$A$1:Q$148,8,FALSE))," ")</f>
        <v xml:space="preserve"> </v>
      </c>
      <c r="Y19" s="37" t="str">
        <f>_xlfn.IFNA(IF(VLOOKUP(Tabel2[[#This Row],[Kampnrpaadagen]],$A$1:Q$148,8,FALSE)=$AD$3,"X","")," ")</f>
        <v xml:space="preserve"> </v>
      </c>
      <c r="Z19" s="37" t="str">
        <f>_xlfn.IFNA(IF(VLOOKUP(Tabel2[[#This Row],[Kampnrpaadagen]],$A$1:Q$148,8,FALSE)=$AD$3,"","X")," ")</f>
        <v xml:space="preserve"> </v>
      </c>
      <c r="AA19" s="37" t="str">
        <f>_xlfn.IFNA(VLOOKUP(Tabel2[[#This Row],[Kampnrpaadagen]],$A$3:$P$148,16,FALSE),"")</f>
        <v/>
      </c>
      <c r="AB19" s="38" t="str">
        <f t="array" ref="AB19">IFERROR(INDEX(V$1:V$34,SMALL(IF($W$1:$W$34=$AE$3,ROW($X$1:$X$34)),ROW($A17))),"")</f>
        <v/>
      </c>
      <c r="AC19" t="str">
        <f t="array" ref="AC19">IFERROR(INDEX(X$1:X$34,SMALL(IF($W$1:$W$34=$AE$3,ROW($X$1:$X$34)),ROW($A17))),"")</f>
        <v/>
      </c>
      <c r="AE19" s="35"/>
    </row>
    <row r="20" spans="1:31" x14ac:dyDescent="0.25">
      <c r="A20">
        <v>421964</v>
      </c>
      <c r="B20">
        <v>1</v>
      </c>
      <c r="C20" s="35">
        <v>45038</v>
      </c>
      <c r="E20" t="s">
        <v>146</v>
      </c>
      <c r="F20" t="s">
        <v>799</v>
      </c>
      <c r="G20" t="s">
        <v>800</v>
      </c>
      <c r="H20" t="s">
        <v>819</v>
      </c>
      <c r="J20" t="s">
        <v>818</v>
      </c>
      <c r="L20" t="s">
        <v>423</v>
      </c>
      <c r="M20" t="s">
        <v>2</v>
      </c>
      <c r="N20" s="35">
        <v>45038</v>
      </c>
      <c r="O20" s="39">
        <v>0.5</v>
      </c>
      <c r="P20" t="s">
        <v>1025</v>
      </c>
      <c r="R20" t="str">
        <f t="array" ref="R20">IFERROR(INDEX($H$3:$H$148, MATCH(0,COUNTIF($R$2:R19,$H$3:$H$148), 0)),"")</f>
        <v>Korsør 2</v>
      </c>
      <c r="S20" t="str">
        <v>Star Master's 3</v>
      </c>
      <c r="T20" t="str" cm="1">
        <f t="array" ref="T20">IFERROR(INDEX($C$3:$C$148, MATCH(0,COUNTIF($T$2:T19,$C$3:$C$148), 0)),"")</f>
        <v/>
      </c>
      <c r="U20" t="str">
        <f t="shared" si="0"/>
        <v>Star Master's 3</v>
      </c>
      <c r="V20" t="str" cm="1">
        <f t="array" ref="V20">IFERROR(INDEX(A$1:A$148,SMALL(IF($H$1:$J$148=$AD$3,ROW($C$1:$C$148)),ROW($A18))),"")</f>
        <v/>
      </c>
      <c r="W20" s="35" t="str" cm="1">
        <f t="array" ref="W20">IFERROR(INDEX(C$1:C$148,SMALL(IF($H$1:$J$148=$AD$3,ROW($C$1:$C$148)),ROW($A18))),"")</f>
        <v/>
      </c>
      <c r="X20" t="str" cm="1">
        <f t="array" ref="X20">_xlfn.IFNA(IF(VLOOKUP(Tabel2[[#This Row],[Kampnr]],$A$1:Q$148,8,FALSE)=$AD$3,VLOOKUP(Tabel2[[#This Row],[Kampnr]],$A$1:Q$148,10,FALSE),VLOOKUP(Tabel2[[#This Row],[Kampnr]],$A$1:Q$148,8,FALSE))," ")</f>
        <v xml:space="preserve"> </v>
      </c>
      <c r="Y20" s="37" t="str">
        <f>_xlfn.IFNA(IF(VLOOKUP(Tabel2[[#This Row],[Kampnrpaadagen]],$A$1:Q$148,8,FALSE)=$AD$3,"X","")," ")</f>
        <v xml:space="preserve"> </v>
      </c>
      <c r="Z20" s="37" t="str">
        <f>_xlfn.IFNA(IF(VLOOKUP(Tabel2[[#This Row],[Kampnrpaadagen]],$A$1:Q$148,8,FALSE)=$AD$3,"","X")," ")</f>
        <v xml:space="preserve"> </v>
      </c>
      <c r="AA20" s="37" t="str">
        <f>_xlfn.IFNA(VLOOKUP(Tabel2[[#This Row],[Kampnrpaadagen]],$A$3:$P$148,16,FALSE),"")</f>
        <v/>
      </c>
      <c r="AB20" s="38" t="str">
        <f t="array" ref="AB20">IFERROR(INDEX(V$1:V$34,SMALL(IF($W$1:$W$34=$AE$3,ROW($X$1:$X$34)),ROW($A18))),"")</f>
        <v/>
      </c>
      <c r="AC20" t="str">
        <f t="array" ref="AC20">IFERROR(INDEX(X$1:X$34,SMALL(IF($W$1:$W$34=$AE$3,ROW($X$1:$X$34)),ROW($A18))),"")</f>
        <v/>
      </c>
      <c r="AE20" s="35"/>
    </row>
    <row r="21" spans="1:31" x14ac:dyDescent="0.25">
      <c r="A21">
        <v>421967</v>
      </c>
      <c r="B21">
        <v>1</v>
      </c>
      <c r="C21" s="35">
        <v>45038</v>
      </c>
      <c r="E21" t="s">
        <v>146</v>
      </c>
      <c r="F21" t="s">
        <v>799</v>
      </c>
      <c r="G21" t="s">
        <v>800</v>
      </c>
      <c r="H21" t="s">
        <v>342</v>
      </c>
      <c r="J21" t="s">
        <v>801</v>
      </c>
      <c r="L21" t="s">
        <v>423</v>
      </c>
      <c r="M21" t="s">
        <v>2</v>
      </c>
      <c r="N21" s="35">
        <v>45038</v>
      </c>
      <c r="O21" s="39">
        <v>0.5</v>
      </c>
      <c r="P21" t="s">
        <v>1020</v>
      </c>
      <c r="R21" t="str">
        <f t="array" ref="R21">IFERROR(INDEX($H$3:$H$148, MATCH(0,COUNTIF($R$2:R20,$H$3:$H$148), 0)),"")</f>
        <v>Roskilde</v>
      </c>
      <c r="S21" t="str">
        <v>Stensved Petanque</v>
      </c>
      <c r="T21" t="str" cm="1">
        <f t="array" ref="T21">IFERROR(INDEX($C$3:$C$148, MATCH(0,COUNTIF($T$2:T20,$C$3:$C$148), 0)),"")</f>
        <v/>
      </c>
      <c r="U21" t="str">
        <f t="shared" si="0"/>
        <v>Stensved Petanque</v>
      </c>
      <c r="V21" t="str" cm="1">
        <f t="array" ref="V21">IFERROR(INDEX(A$1:A$148,SMALL(IF($H$1:$J$148=$AD$3,ROW($C$1:$C$148)),ROW($A19))),"")</f>
        <v/>
      </c>
      <c r="W21" s="35" t="str" cm="1">
        <f t="array" ref="W21">IFERROR(INDEX(C$1:C$148,SMALL(IF($H$1:$J$148=$AD$3,ROW($C$1:$C$148)),ROW($A19))),"")</f>
        <v/>
      </c>
      <c r="X21" t="str" cm="1">
        <f t="array" ref="X21">_xlfn.IFNA(IF(VLOOKUP(Tabel2[[#This Row],[Kampnr]],$A$1:Q$148,8,FALSE)=$AD$3,VLOOKUP(Tabel2[[#This Row],[Kampnr]],$A$1:Q$148,10,FALSE),VLOOKUP(Tabel2[[#This Row],[Kampnr]],$A$1:Q$148,8,FALSE))," ")</f>
        <v xml:space="preserve"> </v>
      </c>
      <c r="Y21" s="37" t="str">
        <f>_xlfn.IFNA(IF(VLOOKUP(Tabel2[[#This Row],[Kampnrpaadagen]],$A$1:Q$148,8,FALSE)=$AD$3,"X","")," ")</f>
        <v xml:space="preserve"> </v>
      </c>
      <c r="Z21" s="37" t="str">
        <f>_xlfn.IFNA(IF(VLOOKUP(Tabel2[[#This Row],[Kampnrpaadagen]],$A$1:Q$148,8,FALSE)=$AD$3,"","X")," ")</f>
        <v xml:space="preserve"> </v>
      </c>
      <c r="AA21" s="37" t="str">
        <f>_xlfn.IFNA(VLOOKUP(Tabel2[[#This Row],[Kampnrpaadagen]],$A$3:$P$148,16,FALSE),"")</f>
        <v/>
      </c>
      <c r="AB21" s="38" t="str">
        <f t="array" ref="AB21">IFERROR(INDEX(V$1:V$34,SMALL(IF($W$1:$W$34=$AE$3,ROW($X$1:$X$34)),ROW($A19))),"")</f>
        <v/>
      </c>
      <c r="AC21" t="str">
        <f t="array" ref="AC21">IFERROR(INDEX(X$1:X$34,SMALL(IF($W$1:$W$34=$AE$3,ROW($X$1:$X$34)),ROW($A19))),"")</f>
        <v/>
      </c>
      <c r="AE21" s="35"/>
    </row>
    <row r="22" spans="1:31" x14ac:dyDescent="0.25">
      <c r="A22">
        <v>421992</v>
      </c>
      <c r="B22">
        <v>1</v>
      </c>
      <c r="C22" s="35">
        <v>45038</v>
      </c>
      <c r="E22" t="s">
        <v>146</v>
      </c>
      <c r="F22" t="s">
        <v>799</v>
      </c>
      <c r="G22" t="s">
        <v>803</v>
      </c>
      <c r="H22" t="s">
        <v>46</v>
      </c>
      <c r="J22" t="s">
        <v>804</v>
      </c>
      <c r="L22" t="s">
        <v>23</v>
      </c>
      <c r="M22" t="s">
        <v>2</v>
      </c>
      <c r="N22" s="35">
        <v>45038</v>
      </c>
      <c r="O22" s="39">
        <v>0.5</v>
      </c>
      <c r="P22" t="s">
        <v>1026</v>
      </c>
      <c r="R22" t="str">
        <f t="array" ref="R22">IFERROR(INDEX($H$3:$H$148, MATCH(0,COUNTIF($R$2:R21,$H$3:$H$148), 0)),"")</f>
        <v>Star Master's 3</v>
      </c>
      <c r="S22" t="str">
        <v>Torslunde 2</v>
      </c>
      <c r="T22" t="str" cm="1">
        <f t="array" ref="T22">IFERROR(INDEX($C$3:$C$148, MATCH(0,COUNTIF($T$2:T21,$C$3:$C$148), 0)),"")</f>
        <v/>
      </c>
      <c r="U22" t="str">
        <f t="shared" si="0"/>
        <v>Torslunde 2</v>
      </c>
      <c r="V22" t="str" cm="1">
        <f t="array" ref="V22">IFERROR(INDEX(A$1:A$148,SMALL(IF($H$1:$J$148=$AD$3,ROW($C$1:$C$148)),ROW($A20))),"")</f>
        <v/>
      </c>
      <c r="W22" s="35" t="str" cm="1">
        <f t="array" ref="W22">IFERROR(INDEX(C$1:C$148,SMALL(IF($H$1:$J$148=$AD$3,ROW($C$1:$C$148)),ROW($A20))),"")</f>
        <v/>
      </c>
      <c r="X22" t="str" cm="1">
        <f t="array" ref="X22">_xlfn.IFNA(IF(VLOOKUP(Tabel2[[#This Row],[Kampnr]],$A$1:Q$148,8,FALSE)=$AD$3,VLOOKUP(Tabel2[[#This Row],[Kampnr]],$A$1:Q$148,10,FALSE),VLOOKUP(Tabel2[[#This Row],[Kampnr]],$A$1:Q$148,8,FALSE))," ")</f>
        <v xml:space="preserve"> </v>
      </c>
      <c r="Y22" s="37" t="str">
        <f>_xlfn.IFNA(IF(VLOOKUP(Tabel2[[#This Row],[Kampnrpaadagen]],$A$1:Q$148,8,FALSE)=$AD$3,"X","")," ")</f>
        <v xml:space="preserve"> </v>
      </c>
      <c r="Z22" s="37" t="str">
        <f>_xlfn.IFNA(IF(VLOOKUP(Tabel2[[#This Row],[Kampnrpaadagen]],$A$1:Q$148,8,FALSE)=$AD$3,"","X")," ")</f>
        <v xml:space="preserve"> </v>
      </c>
      <c r="AA22" s="37" t="str">
        <f>_xlfn.IFNA(VLOOKUP(Tabel2[[#This Row],[Kampnrpaadagen]],$A$3:$P$148,16,FALSE),"")</f>
        <v/>
      </c>
      <c r="AB22" s="38" t="str">
        <f t="array" ref="AB22">IFERROR(INDEX(V$1:V$34,SMALL(IF($W$1:$W$34=$AE$3,ROW($X$1:$X$34)),ROW($A20))),"")</f>
        <v/>
      </c>
      <c r="AC22" t="str">
        <f t="array" ref="AC22">IFERROR(INDEX(X$1:X$34,SMALL(IF($W$1:$W$34=$AE$3,ROW($X$1:$X$34)),ROW($A20))),"")</f>
        <v/>
      </c>
      <c r="AE22" s="35"/>
    </row>
    <row r="23" spans="1:31" x14ac:dyDescent="0.25">
      <c r="A23">
        <v>421994</v>
      </c>
      <c r="B23">
        <v>1</v>
      </c>
      <c r="C23" s="35">
        <v>45038</v>
      </c>
      <c r="E23" t="s">
        <v>146</v>
      </c>
      <c r="F23" t="s">
        <v>799</v>
      </c>
      <c r="G23" t="s">
        <v>803</v>
      </c>
      <c r="H23" t="s">
        <v>821</v>
      </c>
      <c r="J23" t="s">
        <v>820</v>
      </c>
      <c r="L23" t="s">
        <v>23</v>
      </c>
      <c r="M23" t="s">
        <v>2</v>
      </c>
      <c r="N23" s="35">
        <v>45038</v>
      </c>
      <c r="O23" s="39">
        <v>0.5</v>
      </c>
      <c r="P23" t="s">
        <v>1020</v>
      </c>
      <c r="R23" t="str">
        <f t="array" ref="R23">IFERROR(INDEX($H$3:$H$148, MATCH(0,COUNTIF($R$2:R22,$H$3:$H$148), 0)),"")</f>
        <v>Helsingør</v>
      </c>
      <c r="S23" t="str">
        <v>TP Herfølge 3</v>
      </c>
      <c r="T23" t="str" cm="1">
        <f t="array" ref="T23">IFERROR(INDEX($C$3:$C$148, MATCH(0,COUNTIF($T$2:T22,$C$3:$C$148), 0)),"")</f>
        <v/>
      </c>
      <c r="U23" t="str">
        <f t="shared" si="0"/>
        <v>TP Herfølge 3</v>
      </c>
      <c r="V23" t="str" cm="1">
        <f t="array" ref="V23">IFERROR(INDEX(A$1:A$148,SMALL(IF($H$1:$J$148=$AD$3,ROW($C$1:$C$148)),ROW($A21))),"")</f>
        <v/>
      </c>
      <c r="W23" s="35" t="str" cm="1">
        <f t="array" ref="W23">IFERROR(INDEX(C$1:C$148,SMALL(IF($H$1:$J$148=$AD$3,ROW($C$1:$C$148)),ROW($A21))),"")</f>
        <v/>
      </c>
      <c r="X23" t="str" cm="1">
        <f t="array" ref="X23">_xlfn.IFNA(IF(VLOOKUP(Tabel2[[#This Row],[Kampnr]],$A$1:Q$148,8,FALSE)=$AD$3,VLOOKUP(Tabel2[[#This Row],[Kampnr]],$A$1:Q$148,10,FALSE),VLOOKUP(Tabel2[[#This Row],[Kampnr]],$A$1:Q$148,8,FALSE))," ")</f>
        <v xml:space="preserve"> </v>
      </c>
      <c r="Y23" s="37" t="str">
        <f>_xlfn.IFNA(IF(VLOOKUP(Tabel2[[#This Row],[Kampnrpaadagen]],$A$1:Q$148,8,FALSE)=$AD$3,"X","")," ")</f>
        <v xml:space="preserve"> </v>
      </c>
      <c r="Z23" s="37" t="str">
        <f>_xlfn.IFNA(IF(VLOOKUP(Tabel2[[#This Row],[Kampnrpaadagen]],$A$1:Q$148,8,FALSE)=$AD$3,"","X")," ")</f>
        <v xml:space="preserve"> </v>
      </c>
      <c r="AA23" s="37" t="str">
        <f>_xlfn.IFNA(VLOOKUP(Tabel2[[#This Row],[Kampnrpaadagen]],$A$3:$P$148,16,FALSE),"")</f>
        <v/>
      </c>
      <c r="AB23" s="38" t="str">
        <f t="array" ref="AB23">IFERROR(INDEX(V$1:V$34,SMALL(IF($W$1:$W$34=$AE$3,ROW($X$1:$X$34)),ROW($A21))),"")</f>
        <v/>
      </c>
      <c r="AC23" t="str">
        <f t="array" ref="AC23">IFERROR(INDEX(X$1:X$34,SMALL(IF($W$1:$W$34=$AE$3,ROW($X$1:$X$34)),ROW($A21))),"")</f>
        <v/>
      </c>
      <c r="AE23" s="35"/>
    </row>
    <row r="24" spans="1:31" x14ac:dyDescent="0.25">
      <c r="A24">
        <v>421997</v>
      </c>
      <c r="B24">
        <v>1</v>
      </c>
      <c r="C24" s="35">
        <v>45038</v>
      </c>
      <c r="E24" t="s">
        <v>146</v>
      </c>
      <c r="F24" t="s">
        <v>799</v>
      </c>
      <c r="G24" t="s">
        <v>803</v>
      </c>
      <c r="H24" t="s">
        <v>805</v>
      </c>
      <c r="J24" t="s">
        <v>806</v>
      </c>
      <c r="L24" t="s">
        <v>23</v>
      </c>
      <c r="M24" t="s">
        <v>2</v>
      </c>
      <c r="N24" s="35">
        <v>45038</v>
      </c>
      <c r="O24" s="39">
        <v>0.5</v>
      </c>
      <c r="P24" t="s">
        <v>1028</v>
      </c>
      <c r="R24" t="str">
        <f t="array" ref="R24">IFERROR(INDEX($H$3:$H$148, MATCH(0,COUNTIF($R$2:R23,$H$3:$H$148), 0)),"")</f>
        <v>Amager P96 3</v>
      </c>
      <c r="S24" t="str">
        <v>TP Herfølge 4</v>
      </c>
      <c r="T24" t="str" cm="1">
        <f t="array" ref="T24">IFERROR(INDEX($C$3:$C$148, MATCH(0,COUNTIF($T$2:T23,$C$3:$C$148), 0)),"")</f>
        <v/>
      </c>
      <c r="U24" t="str">
        <f t="shared" si="0"/>
        <v>TP Herfølge 4</v>
      </c>
      <c r="V24" t="str" cm="1">
        <f t="array" ref="V24">IFERROR(INDEX(A$1:A$148,SMALL(IF($H$1:$J$148=$AD$3,ROW($C$1:$C$148)),ROW($A22))),"")</f>
        <v/>
      </c>
      <c r="W24" s="35" t="str" cm="1">
        <f t="array" ref="W24">IFERROR(INDEX(C$1:C$148,SMALL(IF($H$1:$J$148=$AD$3,ROW($C$1:$C$148)),ROW($A22))),"")</f>
        <v/>
      </c>
      <c r="X24" t="str" cm="1">
        <f t="array" ref="X24">_xlfn.IFNA(IF(VLOOKUP(Tabel2[[#This Row],[Kampnr]],$A$1:Q$148,8,FALSE)=$AD$3,VLOOKUP(Tabel2[[#This Row],[Kampnr]],$A$1:Q$148,10,FALSE),VLOOKUP(Tabel2[[#This Row],[Kampnr]],$A$1:Q$148,8,FALSE))," ")</f>
        <v xml:space="preserve"> </v>
      </c>
      <c r="Y24" s="37" t="str">
        <f>_xlfn.IFNA(IF(VLOOKUP(Tabel2[[#This Row],[Kampnrpaadagen]],$A$1:Q$148,8,FALSE)=$AD$3,"X","")," ")</f>
        <v xml:space="preserve"> </v>
      </c>
      <c r="Z24" s="37" t="str">
        <f>_xlfn.IFNA(IF(VLOOKUP(Tabel2[[#This Row],[Kampnrpaadagen]],$A$1:Q$148,8,FALSE)=$AD$3,"","X")," ")</f>
        <v xml:space="preserve"> </v>
      </c>
      <c r="AA24" s="37" t="str">
        <f>_xlfn.IFNA(VLOOKUP(Tabel2[[#This Row],[Kampnrpaadagen]],$A$3:$P$148,16,FALSE),"")</f>
        <v/>
      </c>
      <c r="AB24" s="38" t="str">
        <f t="array" ref="AB24">IFERROR(INDEX(V$1:V$34,SMALL(IF($W$1:$W$34=$AE$3,ROW($X$1:$X$34)),ROW($A22))),"")</f>
        <v/>
      </c>
      <c r="AC24" t="str">
        <f t="array" ref="AC24">IFERROR(INDEX(X$1:X$34,SMALL(IF($W$1:$W$34=$AE$3,ROW($X$1:$X$34)),ROW($A22))),"")</f>
        <v/>
      </c>
      <c r="AE24" s="35"/>
    </row>
    <row r="25" spans="1:31" x14ac:dyDescent="0.25">
      <c r="A25">
        <v>422024</v>
      </c>
      <c r="B25">
        <v>1</v>
      </c>
      <c r="C25" s="35">
        <v>45038</v>
      </c>
      <c r="E25" t="s">
        <v>146</v>
      </c>
      <c r="F25" t="s">
        <v>799</v>
      </c>
      <c r="G25" t="s">
        <v>807</v>
      </c>
      <c r="H25" t="s">
        <v>29</v>
      </c>
      <c r="J25" t="s">
        <v>809</v>
      </c>
      <c r="L25" t="s">
        <v>30</v>
      </c>
      <c r="M25" t="s">
        <v>2</v>
      </c>
      <c r="N25" s="35">
        <v>45038</v>
      </c>
      <c r="O25" s="39">
        <v>0.5</v>
      </c>
      <c r="P25" t="s">
        <v>1020</v>
      </c>
      <c r="R25" t="str">
        <f t="array" ref="R25">IFERROR(INDEX($H$3:$H$148, MATCH(0,COUNTIF($R$2:R24,$H$3:$H$148), 0)),"")</f>
        <v>Eskilstrup</v>
      </c>
      <c r="S25" t="str">
        <v>Troldens 2</v>
      </c>
      <c r="T25" t="str" cm="1">
        <f t="array" ref="T25">IFERROR(INDEX($C$3:$C$148, MATCH(0,COUNTIF($T$2:T24,$C$3:$C$148), 0)),"")</f>
        <v/>
      </c>
      <c r="U25" t="str">
        <f t="shared" si="0"/>
        <v>Troldens 2</v>
      </c>
      <c r="V25" t="str" cm="1">
        <f t="array" ref="V25">IFERROR(INDEX(A$1:A$148,SMALL(IF($H$1:$J$148=$AD$3,ROW($C$1:$C$148)),ROW($A23))),"")</f>
        <v/>
      </c>
      <c r="W25" s="35" t="str" cm="1">
        <f t="array" ref="W25">IFERROR(INDEX(C$1:C$148,SMALL(IF($H$1:$J$148=$AD$3,ROW($C$1:$C$148)),ROW($A23))),"")</f>
        <v/>
      </c>
      <c r="X25" t="str" cm="1">
        <f t="array" ref="X25">_xlfn.IFNA(IF(VLOOKUP(Tabel2[[#This Row],[Kampnr]],$A$1:Q$148,8,FALSE)=$AD$3,VLOOKUP(Tabel2[[#This Row],[Kampnr]],$A$1:Q$148,10,FALSE),VLOOKUP(Tabel2[[#This Row],[Kampnr]],$A$1:Q$148,8,FALSE))," ")</f>
        <v xml:space="preserve"> </v>
      </c>
      <c r="Y25" s="37" t="str">
        <f>_xlfn.IFNA(IF(VLOOKUP(Tabel2[[#This Row],[Kampnrpaadagen]],$A$1:Q$148,8,FALSE)=$AD$3,"X","")," ")</f>
        <v xml:space="preserve"> </v>
      </c>
      <c r="Z25" s="37" t="str">
        <f>_xlfn.IFNA(IF(VLOOKUP(Tabel2[[#This Row],[Kampnrpaadagen]],$A$1:Q$148,8,FALSE)=$AD$3,"","X")," ")</f>
        <v xml:space="preserve"> </v>
      </c>
      <c r="AA25" s="37" t="str">
        <f>_xlfn.IFNA(VLOOKUP(Tabel2[[#This Row],[Kampnrpaadagen]],$A$3:$P$148,16,FALSE),"")</f>
        <v/>
      </c>
      <c r="AB25" s="38" t="str">
        <f t="array" ref="AB25">IFERROR(INDEX(V$1:V$34,SMALL(IF($W$1:$W$34=$AE$3,ROW($X$1:$X$34)),ROW($A23))),"")</f>
        <v/>
      </c>
      <c r="AC25" t="str">
        <f t="array" ref="AC25">IFERROR(INDEX(X$1:X$34,SMALL(IF($W$1:$W$34=$AE$3,ROW($X$1:$X$34)),ROW($A23))),"")</f>
        <v/>
      </c>
      <c r="AE25" s="35"/>
    </row>
    <row r="26" spans="1:31" x14ac:dyDescent="0.25">
      <c r="A26">
        <v>422025</v>
      </c>
      <c r="B26">
        <v>1</v>
      </c>
      <c r="C26" s="35">
        <v>45038</v>
      </c>
      <c r="E26" t="s">
        <v>146</v>
      </c>
      <c r="F26" t="s">
        <v>799</v>
      </c>
      <c r="G26" t="s">
        <v>807</v>
      </c>
      <c r="H26" t="s">
        <v>413</v>
      </c>
      <c r="J26" t="s">
        <v>808</v>
      </c>
      <c r="L26" t="s">
        <v>30</v>
      </c>
      <c r="M26" t="s">
        <v>2</v>
      </c>
      <c r="N26" s="35">
        <v>45038</v>
      </c>
      <c r="O26" s="39">
        <v>0.5</v>
      </c>
      <c r="P26" t="s">
        <v>1027</v>
      </c>
      <c r="R26" t="str">
        <f t="array" ref="R26">IFERROR(INDEX($H$3:$H$148, MATCH(0,COUNTIF($R$2:R25,$H$3:$H$148), 0)),"")</f>
        <v>Amager P96 2</v>
      </c>
      <c r="S26" t="str">
        <v>Vendsyssel</v>
      </c>
      <c r="T26" t="str" cm="1">
        <f t="array" ref="T26">IFERROR(INDEX($C$3:$C$148, MATCH(0,COUNTIF($T$2:T25,$C$3:$C$148), 0)),"")</f>
        <v/>
      </c>
      <c r="U26" t="str">
        <f t="shared" si="0"/>
        <v>Vendsyssel</v>
      </c>
      <c r="V26" t="str" cm="1">
        <f t="array" ref="V26">IFERROR(INDEX(A$1:A$148,SMALL(IF($H$1:$J$148=$AD$3,ROW($C$1:$C$148)),ROW($A24))),"")</f>
        <v/>
      </c>
      <c r="W26" s="35" t="str" cm="1">
        <f t="array" ref="W26">IFERROR(INDEX(C$1:C$148,SMALL(IF($H$1:$J$148=$AD$3,ROW($C$1:$C$148)),ROW($A24))),"")</f>
        <v/>
      </c>
      <c r="X26" t="str" cm="1">
        <f t="array" ref="X26">_xlfn.IFNA(IF(VLOOKUP(Tabel2[[#This Row],[Kampnr]],$A$1:Q$148,8,FALSE)=$AD$3,VLOOKUP(Tabel2[[#This Row],[Kampnr]],$A$1:Q$148,10,FALSE),VLOOKUP(Tabel2[[#This Row],[Kampnr]],$A$1:Q$148,8,FALSE))," ")</f>
        <v xml:space="preserve"> </v>
      </c>
      <c r="Y26" s="37" t="str">
        <f>_xlfn.IFNA(IF(VLOOKUP(Tabel2[[#This Row],[Kampnrpaadagen]],$A$1:Q$148,8,FALSE)=$AD$3,"X","")," ")</f>
        <v xml:space="preserve"> </v>
      </c>
      <c r="Z26" s="37" t="str">
        <f>_xlfn.IFNA(IF(VLOOKUP(Tabel2[[#This Row],[Kampnrpaadagen]],$A$1:Q$148,8,FALSE)=$AD$3,"","X")," ")</f>
        <v xml:space="preserve"> </v>
      </c>
      <c r="AA26" s="37" t="str">
        <f>_xlfn.IFNA(VLOOKUP(Tabel2[[#This Row],[Kampnrpaadagen]],$A$3:$P$148,16,FALSE),"")</f>
        <v/>
      </c>
      <c r="AB26" s="38" t="str">
        <f t="array" ref="AB26">IFERROR(INDEX(V$1:V$34,SMALL(IF($W$1:$W$34=$AE$3,ROW($X$1:$X$34)),ROW($A24))),"")</f>
        <v/>
      </c>
      <c r="AC26" t="str">
        <f t="array" ref="AC26">IFERROR(INDEX(X$1:X$34,SMALL(IF($W$1:$W$34=$AE$3,ROW($X$1:$X$34)),ROW($A24))),"")</f>
        <v/>
      </c>
      <c r="AE26" s="35"/>
    </row>
    <row r="27" spans="1:31" x14ac:dyDescent="0.25">
      <c r="A27">
        <v>421907</v>
      </c>
      <c r="B27">
        <v>1</v>
      </c>
      <c r="C27" s="35">
        <v>45038</v>
      </c>
      <c r="E27" t="s">
        <v>146</v>
      </c>
      <c r="F27" t="s">
        <v>811</v>
      </c>
      <c r="G27" t="s">
        <v>800</v>
      </c>
      <c r="H27" t="s">
        <v>812</v>
      </c>
      <c r="J27" t="s">
        <v>817</v>
      </c>
      <c r="L27" t="s">
        <v>25</v>
      </c>
      <c r="M27" t="s">
        <v>2</v>
      </c>
      <c r="N27" s="35">
        <v>45038</v>
      </c>
      <c r="O27" s="39">
        <v>0.58333333333333337</v>
      </c>
      <c r="P27" t="s">
        <v>1016</v>
      </c>
      <c r="R27" t="str">
        <f t="array" ref="R27">IFERROR(INDEX($H$3:$H$148, MATCH(0,COUNTIF($R$2:R26,$H$3:$H$148), 0)),"")</f>
        <v>Hedebo 5</v>
      </c>
      <c r="S27" t="str">
        <v>Vestfyn 2</v>
      </c>
      <c r="T27" t="str" cm="1">
        <f t="array" ref="T27">IFERROR(INDEX($C$3:$C$148, MATCH(0,COUNTIF($T$2:T26,$C$3:$C$148), 0)),"")</f>
        <v/>
      </c>
      <c r="U27" t="str">
        <f t="shared" si="0"/>
        <v>Vestfyn 2</v>
      </c>
      <c r="V27" t="str" cm="1">
        <f t="array" ref="V27">IFERROR(INDEX(A$1:A$148,SMALL(IF($H$1:$J$148=$AD$3,ROW($C$1:$C$148)),ROW($A25))),"")</f>
        <v/>
      </c>
      <c r="W27" s="35" t="str" cm="1">
        <f t="array" ref="W27">IFERROR(INDEX(C$1:C$148,SMALL(IF($H$1:$J$148=$AD$3,ROW($C$1:$C$148)),ROW($A25))),"")</f>
        <v/>
      </c>
      <c r="X27" t="str" cm="1">
        <f t="array" ref="X27">_xlfn.IFNA(IF(VLOOKUP(Tabel2[[#This Row],[Kampnr]],$A$1:Q$148,8,FALSE)=$AD$3,VLOOKUP(Tabel2[[#This Row],[Kampnr]],$A$1:Q$148,10,FALSE),VLOOKUP(Tabel2[[#This Row],[Kampnr]],$A$1:Q$148,8,FALSE))," ")</f>
        <v xml:space="preserve"> </v>
      </c>
      <c r="Y27" s="37" t="str">
        <f>_xlfn.IFNA(IF(VLOOKUP(Tabel2[[#This Row],[Kampnrpaadagen]],$A$1:Q$148,8,FALSE)=$AD$3,"X","")," ")</f>
        <v xml:space="preserve"> </v>
      </c>
      <c r="Z27" s="37" t="str">
        <f>_xlfn.IFNA(IF(VLOOKUP(Tabel2[[#This Row],[Kampnrpaadagen]],$A$1:Q$148,8,FALSE)=$AD$3,"","X")," ")</f>
        <v xml:space="preserve"> </v>
      </c>
      <c r="AA27" s="37" t="str">
        <f>_xlfn.IFNA(VLOOKUP(Tabel2[[#This Row],[Kampnrpaadagen]],$A$3:$P$148,16,FALSE),"")</f>
        <v/>
      </c>
      <c r="AB27" s="38" t="str">
        <f t="array" ref="AB27">IFERROR(INDEX(V$1:V$34,SMALL(IF($W$1:$W$34=$AE$3,ROW($X$1:$X$34)),ROW($A25))),"")</f>
        <v/>
      </c>
      <c r="AC27" t="str">
        <f t="array" ref="AC27">IFERROR(INDEX(X$1:X$34,SMALL(IF($W$1:$W$34=$AE$3,ROW($X$1:$X$34)),ROW($A25))),"")</f>
        <v/>
      </c>
      <c r="AE27" s="35"/>
    </row>
    <row r="28" spans="1:31" x14ac:dyDescent="0.25">
      <c r="A28">
        <v>421909</v>
      </c>
      <c r="B28">
        <v>1</v>
      </c>
      <c r="C28" s="35">
        <v>45038</v>
      </c>
      <c r="E28" t="s">
        <v>146</v>
      </c>
      <c r="F28" t="s">
        <v>811</v>
      </c>
      <c r="G28" t="s">
        <v>800</v>
      </c>
      <c r="H28" t="s">
        <v>26</v>
      </c>
      <c r="J28" t="s">
        <v>815</v>
      </c>
      <c r="L28" t="s">
        <v>25</v>
      </c>
      <c r="M28" t="s">
        <v>2</v>
      </c>
      <c r="N28" s="35">
        <v>45038</v>
      </c>
      <c r="O28" s="39">
        <v>0.58333333333333337</v>
      </c>
      <c r="P28" t="s">
        <v>1017</v>
      </c>
      <c r="T28" t="str" cm="1">
        <f t="array" ref="T28">IFERROR(INDEX($C$3:$C$148, MATCH(0,COUNTIF($T$2:T27,$C$3:$C$148), 0)),"")</f>
        <v/>
      </c>
      <c r="U28"/>
      <c r="V28" t="str" cm="1">
        <f t="array" ref="V28">IFERROR(INDEX(A$1:A$148,SMALL(IF($H$1:$J$148=$AD$3,ROW($C$1:$C$148)),ROW($A26))),"")</f>
        <v/>
      </c>
      <c r="AC28" t="str">
        <f t="array" ref="AC28">IFERROR(INDEX(X$1:X$34,SMALL(IF($W$1:$W$34=$AE$3,ROW($X$1:$X$34)),ROW($A26))),"")</f>
        <v/>
      </c>
      <c r="AE28" s="35"/>
    </row>
    <row r="29" spans="1:31" x14ac:dyDescent="0.25">
      <c r="A29">
        <v>421913</v>
      </c>
      <c r="B29">
        <v>1</v>
      </c>
      <c r="C29" s="35">
        <v>45038</v>
      </c>
      <c r="E29" t="s">
        <v>146</v>
      </c>
      <c r="F29" t="s">
        <v>811</v>
      </c>
      <c r="G29" t="s">
        <v>800</v>
      </c>
      <c r="H29" t="s">
        <v>814</v>
      </c>
      <c r="J29" t="s">
        <v>813</v>
      </c>
      <c r="L29" t="s">
        <v>25</v>
      </c>
      <c r="M29" t="s">
        <v>2</v>
      </c>
      <c r="N29" s="35">
        <v>45038</v>
      </c>
      <c r="O29" s="39">
        <v>0.58333333333333337</v>
      </c>
      <c r="P29" t="s">
        <v>1015</v>
      </c>
      <c r="T29" t="str" cm="1">
        <f t="array" ref="T29">IFERROR(INDEX($C$3:$C$148, MATCH(0,COUNTIF($T$2:T28,$C$3:$C$148), 0)),"")</f>
        <v/>
      </c>
      <c r="U29"/>
      <c r="V29" t="str" cm="1">
        <f t="array" ref="V29">IFERROR(INDEX(A$1:A$148,SMALL(IF($H$1:$J$148=$AD$3,ROW($C$1:$C$148)),ROW($A27))),"")</f>
        <v/>
      </c>
      <c r="AC29" t="str">
        <f t="array" ref="AC29">IFERROR(INDEX(X$1:X$34,SMALL(IF($W$1:$W$34=$AE$3,ROW($X$1:$X$34)),ROW($A27))),"")</f>
        <v/>
      </c>
      <c r="AE29" s="35"/>
    </row>
    <row r="30" spans="1:31" x14ac:dyDescent="0.25">
      <c r="A30">
        <v>421915</v>
      </c>
      <c r="B30">
        <v>1</v>
      </c>
      <c r="C30" s="35">
        <v>45038</v>
      </c>
      <c r="E30" t="s">
        <v>146</v>
      </c>
      <c r="F30" t="s">
        <v>811</v>
      </c>
      <c r="G30" t="s">
        <v>800</v>
      </c>
      <c r="H30" t="s">
        <v>816</v>
      </c>
      <c r="J30" t="s">
        <v>737</v>
      </c>
      <c r="L30" t="s">
        <v>25</v>
      </c>
      <c r="M30" t="s">
        <v>2</v>
      </c>
      <c r="N30" s="35">
        <v>45038</v>
      </c>
      <c r="O30" s="39">
        <v>0.58333333333333337</v>
      </c>
      <c r="P30" t="s">
        <v>1018</v>
      </c>
      <c r="T30" t="str" cm="1">
        <f t="array" ref="T30">IFERROR(INDEX($C$3:$C$148, MATCH(0,COUNTIF($T$2:T29,$C$3:$C$148), 0)),"")</f>
        <v/>
      </c>
      <c r="U30"/>
      <c r="V30" t="str" cm="1">
        <f t="array" ref="V30">IFERROR(INDEX(A$1:A$148,SMALL(IF($H$1:$J$148=$AD$3,ROW($C$1:$C$148)),ROW($A28))),"")</f>
        <v/>
      </c>
      <c r="AC30" t="str">
        <f t="array" ref="AC30">IFERROR(INDEX(X$1:X$34,SMALL(IF($W$1:$W$34=$AE$3,ROW($X$1:$X$34)),ROW($A28))),"")</f>
        <v/>
      </c>
      <c r="AE30" s="35"/>
    </row>
    <row r="31" spans="1:31" x14ac:dyDescent="0.25">
      <c r="A31">
        <v>421924</v>
      </c>
      <c r="B31">
        <v>2</v>
      </c>
      <c r="C31" s="35">
        <v>45059</v>
      </c>
      <c r="E31" t="s">
        <v>146</v>
      </c>
      <c r="F31" t="s">
        <v>811</v>
      </c>
      <c r="G31" t="s">
        <v>800</v>
      </c>
      <c r="H31" t="s">
        <v>814</v>
      </c>
      <c r="J31" t="s">
        <v>812</v>
      </c>
      <c r="L31" t="s">
        <v>35</v>
      </c>
      <c r="M31" t="s">
        <v>2</v>
      </c>
      <c r="N31" s="35">
        <v>45059</v>
      </c>
      <c r="O31" s="39">
        <v>0.41666666666666669</v>
      </c>
      <c r="P31" t="s">
        <v>1027</v>
      </c>
      <c r="T31" t="str" cm="1">
        <f t="array" ref="T31">IFERROR(INDEX($C$3:$C$148, MATCH(0,COUNTIF($T$2:T30,$C$3:$C$148), 0)),"")</f>
        <v/>
      </c>
      <c r="U31"/>
      <c r="V31" t="str" cm="1">
        <f t="array" ref="V31">IFERROR(INDEX(A$1:A$148,SMALL(IF($H$1:$J$148=$AD$3,ROW($C$1:$C$148)),ROW($A29))),"")</f>
        <v/>
      </c>
      <c r="AC31" t="str">
        <f t="array" ref="AC31">IFERROR(INDEX(X$1:X$34,SMALL(IF($W$1:$W$34=$AE$3,ROW($X$1:$X$34)),ROW($A29))),"")</f>
        <v/>
      </c>
      <c r="AE31" s="35"/>
    </row>
    <row r="32" spans="1:31" x14ac:dyDescent="0.25">
      <c r="A32">
        <v>421925</v>
      </c>
      <c r="B32">
        <v>2</v>
      </c>
      <c r="C32" s="35">
        <v>45059</v>
      </c>
      <c r="E32" t="s">
        <v>146</v>
      </c>
      <c r="F32" t="s">
        <v>811</v>
      </c>
      <c r="G32" t="s">
        <v>800</v>
      </c>
      <c r="H32" t="s">
        <v>816</v>
      </c>
      <c r="J32" t="s">
        <v>26</v>
      </c>
      <c r="L32" t="s">
        <v>35</v>
      </c>
      <c r="M32" t="s">
        <v>2</v>
      </c>
      <c r="N32" s="35">
        <v>45059</v>
      </c>
      <c r="O32" s="39">
        <v>0.41666666666666669</v>
      </c>
      <c r="P32" t="s">
        <v>1027</v>
      </c>
      <c r="T32" t="str" cm="1">
        <f t="array" ref="T32">IFERROR(INDEX($C$3:$C$148, MATCH(0,COUNTIF($T$2:T31,$C$3:$C$148), 0)),"")</f>
        <v/>
      </c>
      <c r="U32"/>
      <c r="V32" t="str" cm="1">
        <f t="array" ref="V32">IFERROR(INDEX(A$1:A$148,SMALL(IF($H$1:$J$148=$AD$3,ROW($C$1:$C$148)),ROW($A30))),"")</f>
        <v/>
      </c>
      <c r="AC32" t="str">
        <f t="array" ref="AC32">IFERROR(INDEX(X$1:X$34,SMALL(IF($W$1:$W$34=$AE$3,ROW($X$1:$X$34)),ROW($A30))),"")</f>
        <v/>
      </c>
      <c r="AE32" s="35"/>
    </row>
    <row r="33" spans="1:31" x14ac:dyDescent="0.25">
      <c r="A33">
        <v>421927</v>
      </c>
      <c r="B33">
        <v>2</v>
      </c>
      <c r="C33" s="35">
        <v>45059</v>
      </c>
      <c r="E33" t="s">
        <v>146</v>
      </c>
      <c r="F33" t="s">
        <v>811</v>
      </c>
      <c r="G33" t="s">
        <v>800</v>
      </c>
      <c r="H33" t="s">
        <v>817</v>
      </c>
      <c r="J33" t="s">
        <v>813</v>
      </c>
      <c r="L33" t="s">
        <v>737</v>
      </c>
      <c r="M33" t="s">
        <v>2</v>
      </c>
      <c r="N33" s="35">
        <v>45059</v>
      </c>
      <c r="O33" s="39">
        <v>0.41666666666666669</v>
      </c>
      <c r="P33" t="s">
        <v>1020</v>
      </c>
      <c r="T33" t="str" cm="1">
        <f t="array" ref="T33">IFERROR(INDEX($C$3:$C$148, MATCH(0,COUNTIF($T$2:T32,$C$3:$C$148), 0)),"")</f>
        <v/>
      </c>
      <c r="U33"/>
      <c r="V33" t="str" cm="1">
        <f t="array" ref="V33">IFERROR(INDEX(A$1:A$148,SMALL(IF($H$1:$J$148=$AD$3,ROW($C$1:$C$148)),ROW($A31))),"")</f>
        <v/>
      </c>
      <c r="AC33" t="str">
        <f t="array" ref="AC33">IFERROR(INDEX(X$1:X$34,SMALL(IF($W$1:$W$34=$AE$3,ROW($X$1:$X$34)),ROW($A31))),"")</f>
        <v/>
      </c>
      <c r="AE33" s="35"/>
    </row>
    <row r="34" spans="1:31" x14ac:dyDescent="0.25">
      <c r="A34">
        <v>421928</v>
      </c>
      <c r="B34">
        <v>2</v>
      </c>
      <c r="C34" s="35">
        <v>45059</v>
      </c>
      <c r="E34" t="s">
        <v>146</v>
      </c>
      <c r="F34" t="s">
        <v>811</v>
      </c>
      <c r="G34" t="s">
        <v>800</v>
      </c>
      <c r="H34" t="s">
        <v>815</v>
      </c>
      <c r="J34" t="s">
        <v>737</v>
      </c>
      <c r="L34" t="s">
        <v>737</v>
      </c>
      <c r="M34" t="s">
        <v>2</v>
      </c>
      <c r="N34" s="35">
        <v>45059</v>
      </c>
      <c r="O34" s="39">
        <v>0.41666666666666669</v>
      </c>
      <c r="P34" t="s">
        <v>1021</v>
      </c>
      <c r="T34" t="str" cm="1">
        <f t="array" ref="T34">IFERROR(INDEX($C$3:$C$148, MATCH(0,COUNTIF($T$2:T33,$C$3:$C$148), 0)),"")</f>
        <v/>
      </c>
      <c r="U34"/>
      <c r="V34" t="str" cm="1">
        <f t="array" ref="V34">IFERROR(INDEX(A$1:A$148,SMALL(IF($H$1:$J$148=$AD$3,ROW($C$1:$C$148)),ROW($A32))),"")</f>
        <v/>
      </c>
      <c r="AC34" t="str">
        <f t="array" ref="AC34">IFERROR(INDEX(X$1:X$34,SMALL(IF($W$1:$W$34=$AE$3,ROW($X$1:$X$34)),ROW($A32))),"")</f>
        <v/>
      </c>
      <c r="AE34" s="35"/>
    </row>
    <row r="35" spans="1:31" x14ac:dyDescent="0.25">
      <c r="A35">
        <v>421969</v>
      </c>
      <c r="B35">
        <v>2</v>
      </c>
      <c r="C35" s="35">
        <v>45059</v>
      </c>
      <c r="E35" t="s">
        <v>146</v>
      </c>
      <c r="F35" t="s">
        <v>799</v>
      </c>
      <c r="G35" t="s">
        <v>800</v>
      </c>
      <c r="H35" t="s">
        <v>819</v>
      </c>
      <c r="J35" t="s">
        <v>728</v>
      </c>
      <c r="L35" t="s">
        <v>990</v>
      </c>
      <c r="M35" t="s">
        <v>2</v>
      </c>
      <c r="N35" s="35">
        <v>45059</v>
      </c>
      <c r="O35" s="39">
        <v>0.41666666666666669</v>
      </c>
      <c r="P35" t="s">
        <v>1024</v>
      </c>
    </row>
    <row r="36" spans="1:31" x14ac:dyDescent="0.25">
      <c r="A36">
        <v>421970</v>
      </c>
      <c r="B36">
        <v>2</v>
      </c>
      <c r="C36" s="35">
        <v>45059</v>
      </c>
      <c r="E36" t="s">
        <v>146</v>
      </c>
      <c r="F36" t="s">
        <v>799</v>
      </c>
      <c r="G36" t="s">
        <v>800</v>
      </c>
      <c r="H36" t="s">
        <v>801</v>
      </c>
      <c r="J36" t="s">
        <v>818</v>
      </c>
      <c r="L36" t="s">
        <v>990</v>
      </c>
      <c r="M36" t="s">
        <v>2</v>
      </c>
      <c r="N36" s="35">
        <v>45059</v>
      </c>
      <c r="O36" s="39">
        <v>0.41666666666666669</v>
      </c>
      <c r="P36" t="s">
        <v>1026</v>
      </c>
    </row>
    <row r="37" spans="1:31" x14ac:dyDescent="0.25">
      <c r="A37">
        <v>421972</v>
      </c>
      <c r="B37">
        <v>2</v>
      </c>
      <c r="C37" s="35">
        <v>45059</v>
      </c>
      <c r="E37" t="s">
        <v>146</v>
      </c>
      <c r="F37" t="s">
        <v>799</v>
      </c>
      <c r="G37" t="s">
        <v>800</v>
      </c>
      <c r="H37" t="s">
        <v>342</v>
      </c>
      <c r="J37" t="s">
        <v>802</v>
      </c>
      <c r="L37" t="s">
        <v>990</v>
      </c>
      <c r="M37" t="s">
        <v>2</v>
      </c>
      <c r="N37" s="35">
        <v>45059</v>
      </c>
      <c r="O37" s="39">
        <v>0.41666666666666669</v>
      </c>
      <c r="P37" t="s">
        <v>1016</v>
      </c>
    </row>
    <row r="38" spans="1:31" x14ac:dyDescent="0.25">
      <c r="A38">
        <v>421999</v>
      </c>
      <c r="B38">
        <v>2</v>
      </c>
      <c r="C38" s="35">
        <v>45059</v>
      </c>
      <c r="E38" t="s">
        <v>146</v>
      </c>
      <c r="F38" t="s">
        <v>799</v>
      </c>
      <c r="G38" t="s">
        <v>803</v>
      </c>
      <c r="H38" t="s">
        <v>821</v>
      </c>
      <c r="J38" t="s">
        <v>804</v>
      </c>
      <c r="L38" t="s">
        <v>62</v>
      </c>
      <c r="M38" t="s">
        <v>2</v>
      </c>
      <c r="N38" s="35">
        <v>45059</v>
      </c>
      <c r="O38" s="39">
        <v>0.41666666666666669</v>
      </c>
      <c r="P38" t="s">
        <v>1016</v>
      </c>
    </row>
    <row r="39" spans="1:31" x14ac:dyDescent="0.25">
      <c r="A39">
        <v>422000</v>
      </c>
      <c r="B39">
        <v>2</v>
      </c>
      <c r="C39" s="35">
        <v>45059</v>
      </c>
      <c r="E39" t="s">
        <v>146</v>
      </c>
      <c r="F39" t="s">
        <v>799</v>
      </c>
      <c r="G39" t="s">
        <v>803</v>
      </c>
      <c r="H39" t="s">
        <v>806</v>
      </c>
      <c r="J39" t="s">
        <v>820</v>
      </c>
      <c r="L39" t="s">
        <v>62</v>
      </c>
      <c r="M39" t="s">
        <v>2</v>
      </c>
      <c r="N39" s="35">
        <v>45059</v>
      </c>
      <c r="O39" s="39">
        <v>0.41666666666666669</v>
      </c>
      <c r="P39" t="s">
        <v>1018</v>
      </c>
    </row>
    <row r="40" spans="1:31" x14ac:dyDescent="0.25">
      <c r="A40">
        <v>422002</v>
      </c>
      <c r="B40">
        <v>2</v>
      </c>
      <c r="C40" s="35">
        <v>45059</v>
      </c>
      <c r="E40" t="s">
        <v>146</v>
      </c>
      <c r="F40" t="s">
        <v>799</v>
      </c>
      <c r="G40" t="s">
        <v>803</v>
      </c>
      <c r="H40" t="s">
        <v>805</v>
      </c>
      <c r="J40" t="s">
        <v>46</v>
      </c>
      <c r="L40" t="s">
        <v>62</v>
      </c>
      <c r="M40" t="s">
        <v>2</v>
      </c>
      <c r="N40" s="35">
        <v>45059</v>
      </c>
      <c r="O40" s="39">
        <v>0.41666666666666669</v>
      </c>
      <c r="P40" t="s">
        <v>1023</v>
      </c>
    </row>
    <row r="41" spans="1:31" x14ac:dyDescent="0.25">
      <c r="A41">
        <v>422027</v>
      </c>
      <c r="B41">
        <v>2</v>
      </c>
      <c r="C41" s="35">
        <v>45059</v>
      </c>
      <c r="E41" t="s">
        <v>146</v>
      </c>
      <c r="F41" t="s">
        <v>799</v>
      </c>
      <c r="G41" t="s">
        <v>807</v>
      </c>
      <c r="H41" t="s">
        <v>29</v>
      </c>
      <c r="J41" t="s">
        <v>808</v>
      </c>
      <c r="L41" t="s">
        <v>29</v>
      </c>
      <c r="M41" t="s">
        <v>2</v>
      </c>
      <c r="N41" s="35">
        <v>45059</v>
      </c>
      <c r="O41" s="39">
        <v>0.41666666666666669</v>
      </c>
      <c r="P41" t="s">
        <v>1018</v>
      </c>
    </row>
    <row r="42" spans="1:31" x14ac:dyDescent="0.25">
      <c r="A42">
        <v>422029</v>
      </c>
      <c r="B42">
        <v>2</v>
      </c>
      <c r="C42" s="35">
        <v>45059</v>
      </c>
      <c r="E42" t="s">
        <v>146</v>
      </c>
      <c r="F42" t="s">
        <v>799</v>
      </c>
      <c r="G42" t="s">
        <v>807</v>
      </c>
      <c r="H42" t="s">
        <v>413</v>
      </c>
      <c r="J42" t="s">
        <v>810</v>
      </c>
      <c r="L42" t="s">
        <v>29</v>
      </c>
      <c r="M42" t="s">
        <v>2</v>
      </c>
      <c r="N42" s="35">
        <v>45059</v>
      </c>
      <c r="O42" s="39">
        <v>0.41666666666666669</v>
      </c>
      <c r="P42" t="s">
        <v>1015</v>
      </c>
    </row>
    <row r="43" spans="1:31" x14ac:dyDescent="0.25">
      <c r="A43">
        <v>421918</v>
      </c>
      <c r="B43">
        <v>2</v>
      </c>
      <c r="C43" s="35">
        <v>45059</v>
      </c>
      <c r="E43" t="s">
        <v>146</v>
      </c>
      <c r="F43" t="s">
        <v>811</v>
      </c>
      <c r="G43" t="s">
        <v>800</v>
      </c>
      <c r="H43" t="s">
        <v>812</v>
      </c>
      <c r="J43" t="s">
        <v>816</v>
      </c>
      <c r="L43" t="s">
        <v>35</v>
      </c>
      <c r="M43" t="s">
        <v>2</v>
      </c>
      <c r="N43" s="35">
        <v>45059</v>
      </c>
      <c r="O43" s="39">
        <v>0.5</v>
      </c>
      <c r="P43" t="s">
        <v>1022</v>
      </c>
    </row>
    <row r="44" spans="1:31" x14ac:dyDescent="0.25">
      <c r="A44">
        <v>421919</v>
      </c>
      <c r="B44">
        <v>2</v>
      </c>
      <c r="C44" s="35">
        <v>45059</v>
      </c>
      <c r="E44" t="s">
        <v>146</v>
      </c>
      <c r="F44" t="s">
        <v>811</v>
      </c>
      <c r="G44" t="s">
        <v>800</v>
      </c>
      <c r="H44" t="s">
        <v>26</v>
      </c>
      <c r="J44" t="s">
        <v>814</v>
      </c>
      <c r="L44" t="s">
        <v>35</v>
      </c>
      <c r="M44" t="s">
        <v>2</v>
      </c>
      <c r="N44" s="35">
        <v>45059</v>
      </c>
      <c r="O44" s="39">
        <v>0.5</v>
      </c>
      <c r="P44" t="s">
        <v>1017</v>
      </c>
    </row>
    <row r="45" spans="1:31" x14ac:dyDescent="0.25">
      <c r="A45">
        <v>421921</v>
      </c>
      <c r="B45">
        <v>2</v>
      </c>
      <c r="C45" s="35">
        <v>45059</v>
      </c>
      <c r="E45" t="s">
        <v>146</v>
      </c>
      <c r="F45" t="s">
        <v>811</v>
      </c>
      <c r="G45" t="s">
        <v>800</v>
      </c>
      <c r="H45" t="s">
        <v>813</v>
      </c>
      <c r="J45" t="s">
        <v>815</v>
      </c>
      <c r="L45" t="s">
        <v>737</v>
      </c>
      <c r="M45" t="s">
        <v>2</v>
      </c>
      <c r="N45" s="35">
        <v>45059</v>
      </c>
      <c r="O45" s="39">
        <v>0.5</v>
      </c>
      <c r="P45" t="s">
        <v>1018</v>
      </c>
    </row>
    <row r="46" spans="1:31" x14ac:dyDescent="0.25">
      <c r="A46">
        <v>421922</v>
      </c>
      <c r="B46">
        <v>2</v>
      </c>
      <c r="C46" s="35">
        <v>45059</v>
      </c>
      <c r="E46" t="s">
        <v>146</v>
      </c>
      <c r="F46" t="s">
        <v>811</v>
      </c>
      <c r="G46" t="s">
        <v>800</v>
      </c>
      <c r="H46" t="s">
        <v>737</v>
      </c>
      <c r="J46" t="s">
        <v>817</v>
      </c>
      <c r="L46" t="s">
        <v>737</v>
      </c>
      <c r="M46" t="s">
        <v>2</v>
      </c>
      <c r="N46" s="35">
        <v>45059</v>
      </c>
      <c r="O46" s="39">
        <v>0.5</v>
      </c>
      <c r="P46" t="s">
        <v>1023</v>
      </c>
    </row>
    <row r="47" spans="1:31" x14ac:dyDescent="0.25">
      <c r="A47">
        <v>421968</v>
      </c>
      <c r="B47">
        <v>2</v>
      </c>
      <c r="C47" s="35">
        <v>45059</v>
      </c>
      <c r="E47" t="s">
        <v>146</v>
      </c>
      <c r="F47" t="s">
        <v>799</v>
      </c>
      <c r="G47" t="s">
        <v>800</v>
      </c>
      <c r="H47" t="s">
        <v>818</v>
      </c>
      <c r="J47" t="s">
        <v>728</v>
      </c>
      <c r="L47" t="s">
        <v>990</v>
      </c>
      <c r="M47" t="s">
        <v>2</v>
      </c>
      <c r="N47" s="35">
        <v>45059</v>
      </c>
      <c r="O47" s="39">
        <v>0.5</v>
      </c>
      <c r="P47" t="s">
        <v>1016</v>
      </c>
    </row>
    <row r="48" spans="1:31" x14ac:dyDescent="0.25">
      <c r="A48">
        <v>421971</v>
      </c>
      <c r="B48">
        <v>2</v>
      </c>
      <c r="C48" s="35">
        <v>45059</v>
      </c>
      <c r="E48" t="s">
        <v>146</v>
      </c>
      <c r="F48" t="s">
        <v>799</v>
      </c>
      <c r="G48" t="s">
        <v>800</v>
      </c>
      <c r="H48" t="s">
        <v>801</v>
      </c>
      <c r="J48" t="s">
        <v>802</v>
      </c>
      <c r="L48" t="s">
        <v>990</v>
      </c>
      <c r="M48" t="s">
        <v>2</v>
      </c>
      <c r="N48" s="35">
        <v>45059</v>
      </c>
      <c r="O48" s="39">
        <v>0.5</v>
      </c>
      <c r="P48" t="s">
        <v>1021</v>
      </c>
    </row>
    <row r="49" spans="1:16" x14ac:dyDescent="0.25">
      <c r="A49">
        <v>421973</v>
      </c>
      <c r="B49">
        <v>2</v>
      </c>
      <c r="C49" s="35">
        <v>45059</v>
      </c>
      <c r="E49" t="s">
        <v>146</v>
      </c>
      <c r="F49" t="s">
        <v>799</v>
      </c>
      <c r="G49" t="s">
        <v>800</v>
      </c>
      <c r="H49" t="s">
        <v>342</v>
      </c>
      <c r="J49" t="s">
        <v>819</v>
      </c>
      <c r="L49" t="s">
        <v>990</v>
      </c>
      <c r="M49" t="s">
        <v>2</v>
      </c>
      <c r="N49" s="35">
        <v>45059</v>
      </c>
      <c r="O49" s="39">
        <v>0.5</v>
      </c>
      <c r="P49" t="s">
        <v>1048</v>
      </c>
    </row>
    <row r="50" spans="1:16" x14ac:dyDescent="0.25">
      <c r="A50">
        <v>421998</v>
      </c>
      <c r="B50">
        <v>2</v>
      </c>
      <c r="C50" s="35">
        <v>45059</v>
      </c>
      <c r="E50" t="s">
        <v>146</v>
      </c>
      <c r="F50" t="s">
        <v>799</v>
      </c>
      <c r="G50" t="s">
        <v>803</v>
      </c>
      <c r="H50" t="s">
        <v>820</v>
      </c>
      <c r="J50" t="s">
        <v>804</v>
      </c>
      <c r="L50" t="s">
        <v>62</v>
      </c>
      <c r="M50" t="s">
        <v>2</v>
      </c>
      <c r="N50" s="35">
        <v>45059</v>
      </c>
      <c r="O50" s="39">
        <v>0.5</v>
      </c>
      <c r="P50" t="s">
        <v>1028</v>
      </c>
    </row>
    <row r="51" spans="1:16" x14ac:dyDescent="0.25">
      <c r="A51">
        <v>422001</v>
      </c>
      <c r="B51">
        <v>2</v>
      </c>
      <c r="C51" s="35">
        <v>45059</v>
      </c>
      <c r="E51" t="s">
        <v>146</v>
      </c>
      <c r="F51" t="s">
        <v>799</v>
      </c>
      <c r="G51" t="s">
        <v>803</v>
      </c>
      <c r="H51" t="s">
        <v>806</v>
      </c>
      <c r="J51" t="s">
        <v>46</v>
      </c>
      <c r="L51" t="s">
        <v>62</v>
      </c>
      <c r="M51" t="s">
        <v>2</v>
      </c>
      <c r="N51" s="35">
        <v>45059</v>
      </c>
      <c r="O51" s="39">
        <v>0.5</v>
      </c>
      <c r="P51" t="s">
        <v>1018</v>
      </c>
    </row>
    <row r="52" spans="1:16" x14ac:dyDescent="0.25">
      <c r="A52">
        <v>422003</v>
      </c>
      <c r="B52">
        <v>2</v>
      </c>
      <c r="C52" s="35">
        <v>45059</v>
      </c>
      <c r="E52" t="s">
        <v>146</v>
      </c>
      <c r="F52" t="s">
        <v>799</v>
      </c>
      <c r="G52" t="s">
        <v>803</v>
      </c>
      <c r="H52" t="s">
        <v>805</v>
      </c>
      <c r="J52" t="s">
        <v>821</v>
      </c>
      <c r="L52" t="s">
        <v>62</v>
      </c>
      <c r="M52" t="s">
        <v>2</v>
      </c>
      <c r="N52" s="35">
        <v>45059</v>
      </c>
      <c r="O52" s="39">
        <v>0.5</v>
      </c>
      <c r="P52" t="s">
        <v>1019</v>
      </c>
    </row>
    <row r="53" spans="1:16" x14ac:dyDescent="0.25">
      <c r="A53">
        <v>422030</v>
      </c>
      <c r="B53">
        <v>2</v>
      </c>
      <c r="C53" s="35">
        <v>45059</v>
      </c>
      <c r="E53" t="s">
        <v>146</v>
      </c>
      <c r="F53" t="s">
        <v>799</v>
      </c>
      <c r="G53" t="s">
        <v>807</v>
      </c>
      <c r="H53" t="s">
        <v>413</v>
      </c>
      <c r="J53" t="s">
        <v>29</v>
      </c>
      <c r="L53" t="s">
        <v>29</v>
      </c>
      <c r="M53" t="s">
        <v>2</v>
      </c>
      <c r="N53" s="35">
        <v>45059</v>
      </c>
      <c r="O53" s="39">
        <v>0.5</v>
      </c>
      <c r="P53" t="s">
        <v>1019</v>
      </c>
    </row>
    <row r="54" spans="1:16" x14ac:dyDescent="0.25">
      <c r="A54">
        <v>422031</v>
      </c>
      <c r="B54">
        <v>2</v>
      </c>
      <c r="C54" s="35">
        <v>45059</v>
      </c>
      <c r="E54" t="s">
        <v>146</v>
      </c>
      <c r="F54" t="s">
        <v>799</v>
      </c>
      <c r="G54" t="s">
        <v>807</v>
      </c>
      <c r="H54" t="s">
        <v>810</v>
      </c>
      <c r="J54" t="s">
        <v>808</v>
      </c>
      <c r="L54" t="s">
        <v>29</v>
      </c>
      <c r="M54" t="s">
        <v>2</v>
      </c>
      <c r="N54" s="35">
        <v>45059</v>
      </c>
      <c r="O54" s="39">
        <v>0.5</v>
      </c>
      <c r="P54" t="s">
        <v>1018</v>
      </c>
    </row>
    <row r="55" spans="1:16" x14ac:dyDescent="0.25">
      <c r="A55">
        <v>421920</v>
      </c>
      <c r="B55">
        <v>2</v>
      </c>
      <c r="C55" s="35">
        <v>45059</v>
      </c>
      <c r="E55" t="s">
        <v>146</v>
      </c>
      <c r="F55" t="s">
        <v>811</v>
      </c>
      <c r="G55" t="s">
        <v>800</v>
      </c>
      <c r="H55" t="s">
        <v>26</v>
      </c>
      <c r="J55" t="s">
        <v>812</v>
      </c>
      <c r="L55" t="s">
        <v>35</v>
      </c>
      <c r="M55" t="s">
        <v>2</v>
      </c>
      <c r="N55" s="35">
        <v>45059</v>
      </c>
      <c r="O55" s="39">
        <v>0.58333333333333337</v>
      </c>
      <c r="P55" t="s">
        <v>1020</v>
      </c>
    </row>
    <row r="56" spans="1:16" x14ac:dyDescent="0.25">
      <c r="A56">
        <v>421923</v>
      </c>
      <c r="B56">
        <v>2</v>
      </c>
      <c r="C56" s="35">
        <v>45059</v>
      </c>
      <c r="E56" t="s">
        <v>146</v>
      </c>
      <c r="F56" t="s">
        <v>811</v>
      </c>
      <c r="G56" t="s">
        <v>800</v>
      </c>
      <c r="H56" t="s">
        <v>737</v>
      </c>
      <c r="J56" t="s">
        <v>813</v>
      </c>
      <c r="L56" t="s">
        <v>737</v>
      </c>
      <c r="M56" t="s">
        <v>2</v>
      </c>
      <c r="N56" s="35">
        <v>45059</v>
      </c>
      <c r="O56" s="39">
        <v>0.58333333333333337</v>
      </c>
      <c r="P56" t="s">
        <v>1023</v>
      </c>
    </row>
    <row r="57" spans="1:16" x14ac:dyDescent="0.25">
      <c r="A57">
        <v>421926</v>
      </c>
      <c r="B57">
        <v>2</v>
      </c>
      <c r="C57" s="35">
        <v>45059</v>
      </c>
      <c r="E57" t="s">
        <v>146</v>
      </c>
      <c r="F57" t="s">
        <v>811</v>
      </c>
      <c r="G57" t="s">
        <v>800</v>
      </c>
      <c r="H57" t="s">
        <v>816</v>
      </c>
      <c r="J57" t="s">
        <v>814</v>
      </c>
      <c r="L57" t="s">
        <v>35</v>
      </c>
      <c r="M57" t="s">
        <v>2</v>
      </c>
      <c r="N57" s="35">
        <v>45059</v>
      </c>
      <c r="O57" s="39">
        <v>0.58333333333333337</v>
      </c>
      <c r="P57" t="s">
        <v>1023</v>
      </c>
    </row>
    <row r="58" spans="1:16" x14ac:dyDescent="0.25">
      <c r="A58">
        <v>421929</v>
      </c>
      <c r="B58">
        <v>2</v>
      </c>
      <c r="C58" s="35">
        <v>45059</v>
      </c>
      <c r="E58" t="s">
        <v>146</v>
      </c>
      <c r="F58" t="s">
        <v>811</v>
      </c>
      <c r="G58" t="s">
        <v>800</v>
      </c>
      <c r="H58" t="s">
        <v>815</v>
      </c>
      <c r="J58" t="s">
        <v>817</v>
      </c>
      <c r="L58" t="s">
        <v>737</v>
      </c>
      <c r="M58" t="s">
        <v>2</v>
      </c>
      <c r="N58" s="35">
        <v>45059</v>
      </c>
      <c r="O58" s="39">
        <v>0.58333333333333337</v>
      </c>
      <c r="P58" t="s">
        <v>1019</v>
      </c>
    </row>
    <row r="59" spans="1:16" x14ac:dyDescent="0.25">
      <c r="A59">
        <v>422026</v>
      </c>
      <c r="B59">
        <v>2</v>
      </c>
      <c r="C59" s="35">
        <v>45059</v>
      </c>
      <c r="E59" t="s">
        <v>146</v>
      </c>
      <c r="F59" t="s">
        <v>799</v>
      </c>
      <c r="G59" t="s">
        <v>807</v>
      </c>
      <c r="H59" t="s">
        <v>808</v>
      </c>
      <c r="J59" t="s">
        <v>413</v>
      </c>
      <c r="L59" t="s">
        <v>29</v>
      </c>
      <c r="M59" t="s">
        <v>2</v>
      </c>
      <c r="N59" s="35">
        <v>45059</v>
      </c>
      <c r="O59" s="39">
        <v>0.58333333333333337</v>
      </c>
      <c r="P59" t="s">
        <v>1028</v>
      </c>
    </row>
    <row r="60" spans="1:16" x14ac:dyDescent="0.25">
      <c r="A60">
        <v>422028</v>
      </c>
      <c r="B60">
        <v>2</v>
      </c>
      <c r="C60" s="35">
        <v>45059</v>
      </c>
      <c r="E60" t="s">
        <v>146</v>
      </c>
      <c r="F60" t="s">
        <v>799</v>
      </c>
      <c r="G60" t="s">
        <v>807</v>
      </c>
      <c r="H60" t="s">
        <v>29</v>
      </c>
      <c r="J60" t="s">
        <v>810</v>
      </c>
      <c r="L60" t="s">
        <v>29</v>
      </c>
      <c r="M60" t="s">
        <v>2</v>
      </c>
      <c r="N60" s="35">
        <v>45059</v>
      </c>
      <c r="O60" s="39">
        <v>0.58333333333333337</v>
      </c>
      <c r="P60" t="s">
        <v>1022</v>
      </c>
    </row>
    <row r="61" spans="1:16" x14ac:dyDescent="0.25">
      <c r="A61">
        <v>421974</v>
      </c>
      <c r="B61">
        <v>3</v>
      </c>
      <c r="C61" s="35">
        <v>45087</v>
      </c>
      <c r="E61" t="s">
        <v>146</v>
      </c>
      <c r="F61" t="s">
        <v>799</v>
      </c>
      <c r="G61" t="s">
        <v>800</v>
      </c>
      <c r="H61" t="s">
        <v>728</v>
      </c>
      <c r="J61" t="s">
        <v>342</v>
      </c>
      <c r="L61" t="s">
        <v>728</v>
      </c>
      <c r="M61" t="s">
        <v>2</v>
      </c>
      <c r="N61" s="35">
        <v>45087</v>
      </c>
      <c r="O61" s="39">
        <v>0.41666666666666669</v>
      </c>
      <c r="P61" t="s">
        <v>1015</v>
      </c>
    </row>
    <row r="62" spans="1:16" x14ac:dyDescent="0.25">
      <c r="A62">
        <v>421976</v>
      </c>
      <c r="B62">
        <v>3</v>
      </c>
      <c r="C62" s="35">
        <v>45087</v>
      </c>
      <c r="E62" t="s">
        <v>146</v>
      </c>
      <c r="F62" t="s">
        <v>799</v>
      </c>
      <c r="G62" t="s">
        <v>800</v>
      </c>
      <c r="H62" t="s">
        <v>802</v>
      </c>
      <c r="J62" t="s">
        <v>801</v>
      </c>
      <c r="L62" t="s">
        <v>728</v>
      </c>
      <c r="M62" t="s">
        <v>2</v>
      </c>
      <c r="N62" s="35">
        <v>45087</v>
      </c>
      <c r="O62" s="39">
        <v>0.41666666666666669</v>
      </c>
      <c r="P62" t="s">
        <v>1025</v>
      </c>
    </row>
    <row r="63" spans="1:16" x14ac:dyDescent="0.25">
      <c r="A63">
        <v>422004</v>
      </c>
      <c r="B63">
        <v>3</v>
      </c>
      <c r="C63" s="35">
        <v>45087</v>
      </c>
      <c r="E63" t="s">
        <v>146</v>
      </c>
      <c r="F63" t="s">
        <v>799</v>
      </c>
      <c r="G63" t="s">
        <v>803</v>
      </c>
      <c r="H63" t="s">
        <v>804</v>
      </c>
      <c r="J63" t="s">
        <v>805</v>
      </c>
      <c r="L63" t="s">
        <v>114</v>
      </c>
      <c r="M63" t="s">
        <v>2</v>
      </c>
      <c r="N63" s="35">
        <v>45087</v>
      </c>
      <c r="O63" s="39">
        <v>0.41666666666666669</v>
      </c>
      <c r="P63" t="s">
        <v>1018</v>
      </c>
    </row>
    <row r="64" spans="1:16" x14ac:dyDescent="0.25">
      <c r="A64">
        <v>422006</v>
      </c>
      <c r="B64">
        <v>3</v>
      </c>
      <c r="C64" s="35">
        <v>45087</v>
      </c>
      <c r="E64" t="s">
        <v>146</v>
      </c>
      <c r="F64" t="s">
        <v>799</v>
      </c>
      <c r="G64" t="s">
        <v>803</v>
      </c>
      <c r="H64" t="s">
        <v>46</v>
      </c>
      <c r="J64" t="s">
        <v>806</v>
      </c>
      <c r="L64" t="s">
        <v>114</v>
      </c>
      <c r="M64" t="s">
        <v>2</v>
      </c>
      <c r="N64" s="35">
        <v>45087</v>
      </c>
      <c r="O64" s="39">
        <v>0.41666666666666669</v>
      </c>
      <c r="P64" t="s">
        <v>1020</v>
      </c>
    </row>
    <row r="65" spans="1:16" x14ac:dyDescent="0.25">
      <c r="A65">
        <v>422032</v>
      </c>
      <c r="B65">
        <v>3</v>
      </c>
      <c r="C65" s="35">
        <v>45087</v>
      </c>
      <c r="E65" t="s">
        <v>146</v>
      </c>
      <c r="F65" t="s">
        <v>799</v>
      </c>
      <c r="G65" t="s">
        <v>807</v>
      </c>
      <c r="H65" t="s">
        <v>808</v>
      </c>
      <c r="J65" t="s">
        <v>29</v>
      </c>
      <c r="L65" t="s">
        <v>23</v>
      </c>
      <c r="M65" t="s">
        <v>2</v>
      </c>
      <c r="N65" s="35">
        <v>45087</v>
      </c>
      <c r="O65" s="39">
        <v>0.41666666666666669</v>
      </c>
      <c r="P65" t="s">
        <v>1027</v>
      </c>
    </row>
    <row r="66" spans="1:16" x14ac:dyDescent="0.25">
      <c r="A66">
        <v>422033</v>
      </c>
      <c r="B66">
        <v>3</v>
      </c>
      <c r="C66" s="35">
        <v>45087</v>
      </c>
      <c r="E66" t="s">
        <v>146</v>
      </c>
      <c r="F66" t="s">
        <v>799</v>
      </c>
      <c r="G66" t="s">
        <v>807</v>
      </c>
      <c r="H66" t="s">
        <v>809</v>
      </c>
      <c r="J66" t="s">
        <v>810</v>
      </c>
      <c r="L66" t="s">
        <v>23</v>
      </c>
      <c r="M66" t="s">
        <v>2</v>
      </c>
      <c r="N66" s="35">
        <v>45087</v>
      </c>
      <c r="O66" s="39">
        <v>0.41666666666666669</v>
      </c>
      <c r="P66" t="s">
        <v>1023</v>
      </c>
    </row>
    <row r="67" spans="1:16" x14ac:dyDescent="0.25">
      <c r="A67">
        <v>421975</v>
      </c>
      <c r="B67">
        <v>3</v>
      </c>
      <c r="C67" s="35">
        <v>45087</v>
      </c>
      <c r="E67" t="s">
        <v>146</v>
      </c>
      <c r="F67" t="s">
        <v>799</v>
      </c>
      <c r="G67" t="s">
        <v>800</v>
      </c>
      <c r="H67" t="s">
        <v>728</v>
      </c>
      <c r="J67" t="s">
        <v>801</v>
      </c>
      <c r="L67" t="s">
        <v>728</v>
      </c>
      <c r="M67" t="s">
        <v>2</v>
      </c>
      <c r="N67" s="35">
        <v>45087</v>
      </c>
      <c r="O67" s="39">
        <v>0.5</v>
      </c>
      <c r="P67" t="s">
        <v>1020</v>
      </c>
    </row>
    <row r="68" spans="1:16" x14ac:dyDescent="0.25">
      <c r="A68">
        <v>421977</v>
      </c>
      <c r="B68">
        <v>3</v>
      </c>
      <c r="C68" s="35">
        <v>45087</v>
      </c>
      <c r="E68" t="s">
        <v>146</v>
      </c>
      <c r="F68" t="s">
        <v>799</v>
      </c>
      <c r="G68" t="s">
        <v>800</v>
      </c>
      <c r="H68" t="s">
        <v>802</v>
      </c>
      <c r="J68" t="s">
        <v>342</v>
      </c>
      <c r="L68" t="s">
        <v>728</v>
      </c>
      <c r="M68" t="s">
        <v>2</v>
      </c>
      <c r="N68" s="35">
        <v>45087</v>
      </c>
      <c r="O68" s="39">
        <v>0.5</v>
      </c>
      <c r="P68" t="s">
        <v>1023</v>
      </c>
    </row>
    <row r="69" spans="1:16" x14ac:dyDescent="0.25">
      <c r="A69">
        <v>422005</v>
      </c>
      <c r="B69">
        <v>3</v>
      </c>
      <c r="C69" s="35">
        <v>45087</v>
      </c>
      <c r="E69" t="s">
        <v>146</v>
      </c>
      <c r="F69" t="s">
        <v>799</v>
      </c>
      <c r="G69" t="s">
        <v>803</v>
      </c>
      <c r="H69" t="s">
        <v>804</v>
      </c>
      <c r="J69" t="s">
        <v>806</v>
      </c>
      <c r="L69" t="s">
        <v>114</v>
      </c>
      <c r="M69" t="s">
        <v>2</v>
      </c>
      <c r="N69" s="35">
        <v>45087</v>
      </c>
      <c r="O69" s="39">
        <v>0.5</v>
      </c>
      <c r="P69" t="s">
        <v>1020</v>
      </c>
    </row>
    <row r="70" spans="1:16" x14ac:dyDescent="0.25">
      <c r="A70">
        <v>422007</v>
      </c>
      <c r="B70">
        <v>3</v>
      </c>
      <c r="C70" s="35">
        <v>45087</v>
      </c>
      <c r="E70" t="s">
        <v>146</v>
      </c>
      <c r="F70" t="s">
        <v>799</v>
      </c>
      <c r="G70" t="s">
        <v>803</v>
      </c>
      <c r="H70" t="s">
        <v>46</v>
      </c>
      <c r="J70" t="s">
        <v>805</v>
      </c>
      <c r="L70" t="s">
        <v>114</v>
      </c>
      <c r="M70" t="s">
        <v>2</v>
      </c>
      <c r="N70" s="35">
        <v>45087</v>
      </c>
      <c r="O70" s="39">
        <v>0.5</v>
      </c>
      <c r="P70" t="s">
        <v>1022</v>
      </c>
    </row>
    <row r="71" spans="1:16" x14ac:dyDescent="0.25">
      <c r="A71">
        <v>422034</v>
      </c>
      <c r="B71">
        <v>3</v>
      </c>
      <c r="C71" s="35">
        <v>45087</v>
      </c>
      <c r="E71" t="s">
        <v>146</v>
      </c>
      <c r="F71" t="s">
        <v>799</v>
      </c>
      <c r="G71" t="s">
        <v>807</v>
      </c>
      <c r="H71" t="s">
        <v>809</v>
      </c>
      <c r="J71" t="s">
        <v>808</v>
      </c>
      <c r="L71" t="s">
        <v>23</v>
      </c>
      <c r="M71" t="s">
        <v>2</v>
      </c>
      <c r="N71" s="35">
        <v>45087</v>
      </c>
      <c r="O71" s="39">
        <v>0.5</v>
      </c>
      <c r="P71" t="s">
        <v>1017</v>
      </c>
    </row>
    <row r="72" spans="1:16" x14ac:dyDescent="0.25">
      <c r="A72">
        <v>422035</v>
      </c>
      <c r="B72">
        <v>3</v>
      </c>
      <c r="C72" s="35">
        <v>45087</v>
      </c>
      <c r="E72" t="s">
        <v>146</v>
      </c>
      <c r="F72" t="s">
        <v>799</v>
      </c>
      <c r="G72" t="s">
        <v>807</v>
      </c>
      <c r="H72" t="s">
        <v>810</v>
      </c>
      <c r="J72" t="s">
        <v>29</v>
      </c>
      <c r="L72" t="s">
        <v>23</v>
      </c>
      <c r="M72" t="s">
        <v>2</v>
      </c>
      <c r="N72" s="35">
        <v>45087</v>
      </c>
      <c r="O72" s="39">
        <v>0.5</v>
      </c>
      <c r="P72" t="s">
        <v>1016</v>
      </c>
    </row>
    <row r="73" spans="1:16" x14ac:dyDescent="0.25">
      <c r="A73">
        <v>421930</v>
      </c>
      <c r="B73">
        <v>3</v>
      </c>
      <c r="C73" s="35">
        <v>45088</v>
      </c>
      <c r="E73" t="s">
        <v>146</v>
      </c>
      <c r="F73" t="s">
        <v>811</v>
      </c>
      <c r="G73" t="s">
        <v>800</v>
      </c>
      <c r="H73" t="s">
        <v>812</v>
      </c>
      <c r="J73" t="s">
        <v>737</v>
      </c>
      <c r="L73" t="s">
        <v>976</v>
      </c>
      <c r="M73" t="s">
        <v>2</v>
      </c>
      <c r="N73" s="35">
        <v>45088</v>
      </c>
      <c r="O73" s="39">
        <v>0.41666666666666669</v>
      </c>
      <c r="P73" t="s">
        <v>1020</v>
      </c>
    </row>
    <row r="74" spans="1:16" x14ac:dyDescent="0.25">
      <c r="A74">
        <v>421931</v>
      </c>
      <c r="B74">
        <v>3</v>
      </c>
      <c r="C74" s="35">
        <v>45088</v>
      </c>
      <c r="E74" t="s">
        <v>146</v>
      </c>
      <c r="F74" t="s">
        <v>811</v>
      </c>
      <c r="G74" t="s">
        <v>800</v>
      </c>
      <c r="H74" t="s">
        <v>26</v>
      </c>
      <c r="J74" t="s">
        <v>813</v>
      </c>
      <c r="L74" t="s">
        <v>976</v>
      </c>
      <c r="M74" t="s">
        <v>2</v>
      </c>
      <c r="N74" s="35">
        <v>45088</v>
      </c>
      <c r="O74" s="39">
        <v>0.41666666666666669</v>
      </c>
      <c r="P74" t="s">
        <v>1015</v>
      </c>
    </row>
    <row r="75" spans="1:16" x14ac:dyDescent="0.25">
      <c r="A75">
        <v>421934</v>
      </c>
      <c r="B75">
        <v>3</v>
      </c>
      <c r="C75" s="35">
        <v>45088</v>
      </c>
      <c r="E75" t="s">
        <v>146</v>
      </c>
      <c r="F75" t="s">
        <v>811</v>
      </c>
      <c r="G75" t="s">
        <v>800</v>
      </c>
      <c r="H75" t="s">
        <v>814</v>
      </c>
      <c r="J75" t="s">
        <v>815</v>
      </c>
      <c r="L75" t="s">
        <v>423</v>
      </c>
      <c r="M75" t="s">
        <v>2</v>
      </c>
      <c r="N75" s="35">
        <v>45088</v>
      </c>
      <c r="O75" s="39">
        <v>0.41666666666666669</v>
      </c>
      <c r="P75" t="s">
        <v>1026</v>
      </c>
    </row>
    <row r="76" spans="1:16" x14ac:dyDescent="0.25">
      <c r="A76">
        <v>421935</v>
      </c>
      <c r="B76">
        <v>3</v>
      </c>
      <c r="C76" s="35">
        <v>45088</v>
      </c>
      <c r="E76" t="s">
        <v>146</v>
      </c>
      <c r="F76" t="s">
        <v>811</v>
      </c>
      <c r="G76" t="s">
        <v>800</v>
      </c>
      <c r="H76" t="s">
        <v>816</v>
      </c>
      <c r="J76" t="s">
        <v>817</v>
      </c>
      <c r="L76" t="s">
        <v>423</v>
      </c>
      <c r="M76" t="s">
        <v>2</v>
      </c>
      <c r="N76" s="35">
        <v>45088</v>
      </c>
      <c r="O76" s="39">
        <v>0.41666666666666669</v>
      </c>
      <c r="P76" t="s">
        <v>1023</v>
      </c>
    </row>
    <row r="77" spans="1:16" x14ac:dyDescent="0.25">
      <c r="A77">
        <v>421978</v>
      </c>
      <c r="B77">
        <v>4</v>
      </c>
      <c r="C77" s="35">
        <v>45088</v>
      </c>
      <c r="E77" t="s">
        <v>146</v>
      </c>
      <c r="F77" t="s">
        <v>799</v>
      </c>
      <c r="G77" t="s">
        <v>800</v>
      </c>
      <c r="H77" t="s">
        <v>818</v>
      </c>
      <c r="J77" t="s">
        <v>801</v>
      </c>
      <c r="L77" t="s">
        <v>457</v>
      </c>
      <c r="M77" t="s">
        <v>2</v>
      </c>
      <c r="N77" s="35">
        <v>45088</v>
      </c>
      <c r="O77" s="39">
        <v>0.41666666666666669</v>
      </c>
      <c r="P77" t="s">
        <v>1015</v>
      </c>
    </row>
    <row r="78" spans="1:16" x14ac:dyDescent="0.25">
      <c r="A78">
        <v>421980</v>
      </c>
      <c r="B78">
        <v>4</v>
      </c>
      <c r="C78" s="35">
        <v>45088</v>
      </c>
      <c r="E78" t="s">
        <v>146</v>
      </c>
      <c r="F78" t="s">
        <v>799</v>
      </c>
      <c r="G78" t="s">
        <v>800</v>
      </c>
      <c r="H78" t="s">
        <v>819</v>
      </c>
      <c r="J78" t="s">
        <v>342</v>
      </c>
      <c r="L78" t="s">
        <v>457</v>
      </c>
      <c r="M78" t="s">
        <v>2</v>
      </c>
      <c r="N78" s="35">
        <v>45088</v>
      </c>
      <c r="O78" s="39">
        <v>0.41666666666666669</v>
      </c>
      <c r="P78" t="s">
        <v>1020</v>
      </c>
    </row>
    <row r="79" spans="1:16" x14ac:dyDescent="0.25">
      <c r="A79">
        <v>422008</v>
      </c>
      <c r="B79">
        <v>4</v>
      </c>
      <c r="C79" s="35">
        <v>45088</v>
      </c>
      <c r="E79" t="s">
        <v>146</v>
      </c>
      <c r="F79" t="s">
        <v>799</v>
      </c>
      <c r="G79" t="s">
        <v>803</v>
      </c>
      <c r="H79" t="s">
        <v>820</v>
      </c>
      <c r="J79" t="s">
        <v>806</v>
      </c>
      <c r="L79" t="s">
        <v>30</v>
      </c>
      <c r="M79" t="s">
        <v>2</v>
      </c>
      <c r="N79" s="35">
        <v>45088</v>
      </c>
      <c r="O79" s="39">
        <v>0.41666666666666669</v>
      </c>
      <c r="P79" t="s">
        <v>1024</v>
      </c>
    </row>
    <row r="80" spans="1:16" x14ac:dyDescent="0.25">
      <c r="A80">
        <v>422010</v>
      </c>
      <c r="B80">
        <v>4</v>
      </c>
      <c r="C80" s="35">
        <v>45088</v>
      </c>
      <c r="E80" t="s">
        <v>146</v>
      </c>
      <c r="F80" t="s">
        <v>799</v>
      </c>
      <c r="G80" t="s">
        <v>803</v>
      </c>
      <c r="H80" t="s">
        <v>821</v>
      </c>
      <c r="J80" t="s">
        <v>805</v>
      </c>
      <c r="L80" t="s">
        <v>30</v>
      </c>
      <c r="M80" t="s">
        <v>2</v>
      </c>
      <c r="N80" s="35">
        <v>45088</v>
      </c>
      <c r="O80" s="39">
        <v>0.41666666666666669</v>
      </c>
      <c r="P80" t="s">
        <v>1024</v>
      </c>
    </row>
    <row r="81" spans="1:16" x14ac:dyDescent="0.25">
      <c r="A81">
        <v>422036</v>
      </c>
      <c r="B81">
        <v>4</v>
      </c>
      <c r="C81" s="35">
        <v>45088</v>
      </c>
      <c r="E81" t="s">
        <v>146</v>
      </c>
      <c r="F81" t="s">
        <v>799</v>
      </c>
      <c r="G81" t="s">
        <v>807</v>
      </c>
      <c r="H81" t="s">
        <v>809</v>
      </c>
      <c r="J81" t="s">
        <v>29</v>
      </c>
      <c r="L81" t="s">
        <v>29</v>
      </c>
      <c r="M81" t="s">
        <v>2</v>
      </c>
      <c r="N81" s="35">
        <v>45088</v>
      </c>
      <c r="O81" s="39">
        <v>0.41666666666666669</v>
      </c>
      <c r="P81" t="s">
        <v>1021</v>
      </c>
    </row>
    <row r="82" spans="1:16" x14ac:dyDescent="0.25">
      <c r="A82">
        <v>422037</v>
      </c>
      <c r="B82">
        <v>4</v>
      </c>
      <c r="C82" s="35">
        <v>45088</v>
      </c>
      <c r="E82" t="s">
        <v>146</v>
      </c>
      <c r="F82" t="s">
        <v>799</v>
      </c>
      <c r="G82" t="s">
        <v>807</v>
      </c>
      <c r="H82" t="s">
        <v>413</v>
      </c>
      <c r="J82" t="s">
        <v>810</v>
      </c>
      <c r="L82" t="s">
        <v>29</v>
      </c>
      <c r="M82" t="s">
        <v>2</v>
      </c>
      <c r="N82" s="35">
        <v>45088</v>
      </c>
      <c r="O82" s="39">
        <v>0.41666666666666669</v>
      </c>
      <c r="P82" t="s">
        <v>1018</v>
      </c>
    </row>
    <row r="83" spans="1:16" x14ac:dyDescent="0.25">
      <c r="A83">
        <v>421932</v>
      </c>
      <c r="B83">
        <v>3</v>
      </c>
      <c r="C83" s="35">
        <v>45088</v>
      </c>
      <c r="E83" t="s">
        <v>146</v>
      </c>
      <c r="F83" t="s">
        <v>811</v>
      </c>
      <c r="G83" t="s">
        <v>800</v>
      </c>
      <c r="H83" t="s">
        <v>813</v>
      </c>
      <c r="J83" t="s">
        <v>812</v>
      </c>
      <c r="L83" t="s">
        <v>976</v>
      </c>
      <c r="M83" t="s">
        <v>2</v>
      </c>
      <c r="N83" s="35">
        <v>45088</v>
      </c>
      <c r="O83" s="39">
        <v>0.5</v>
      </c>
      <c r="P83" t="s">
        <v>1019</v>
      </c>
    </row>
    <row r="84" spans="1:16" x14ac:dyDescent="0.25">
      <c r="A84">
        <v>421933</v>
      </c>
      <c r="B84">
        <v>3</v>
      </c>
      <c r="C84" s="35">
        <v>45088</v>
      </c>
      <c r="E84" t="s">
        <v>146</v>
      </c>
      <c r="F84" t="s">
        <v>811</v>
      </c>
      <c r="G84" t="s">
        <v>800</v>
      </c>
      <c r="H84" t="s">
        <v>737</v>
      </c>
      <c r="J84" t="s">
        <v>26</v>
      </c>
      <c r="L84" t="s">
        <v>976</v>
      </c>
      <c r="M84" t="s">
        <v>2</v>
      </c>
      <c r="N84" s="35">
        <v>45088</v>
      </c>
      <c r="O84" s="39">
        <v>0.5</v>
      </c>
      <c r="P84" t="s">
        <v>1025</v>
      </c>
    </row>
    <row r="85" spans="1:16" x14ac:dyDescent="0.25">
      <c r="A85">
        <v>421936</v>
      </c>
      <c r="B85">
        <v>3</v>
      </c>
      <c r="C85" s="35">
        <v>45088</v>
      </c>
      <c r="E85" t="s">
        <v>146</v>
      </c>
      <c r="F85" t="s">
        <v>811</v>
      </c>
      <c r="G85" t="s">
        <v>800</v>
      </c>
      <c r="H85" t="s">
        <v>817</v>
      </c>
      <c r="J85" t="s">
        <v>814</v>
      </c>
      <c r="L85" t="s">
        <v>423</v>
      </c>
      <c r="M85" t="s">
        <v>2</v>
      </c>
      <c r="N85" s="35">
        <v>45088</v>
      </c>
      <c r="O85" s="39">
        <v>0.5</v>
      </c>
      <c r="P85" t="s">
        <v>1016</v>
      </c>
    </row>
    <row r="86" spans="1:16" x14ac:dyDescent="0.25">
      <c r="A86">
        <v>421937</v>
      </c>
      <c r="B86">
        <v>3</v>
      </c>
      <c r="C86" s="35">
        <v>45088</v>
      </c>
      <c r="E86" t="s">
        <v>146</v>
      </c>
      <c r="F86" t="s">
        <v>811</v>
      </c>
      <c r="G86" t="s">
        <v>800</v>
      </c>
      <c r="H86" t="s">
        <v>815</v>
      </c>
      <c r="J86" t="s">
        <v>816</v>
      </c>
      <c r="L86" t="s">
        <v>423</v>
      </c>
      <c r="M86" t="s">
        <v>2</v>
      </c>
      <c r="N86" s="35">
        <v>45088</v>
      </c>
      <c r="O86" s="39">
        <v>0.5</v>
      </c>
      <c r="P86" t="s">
        <v>1018</v>
      </c>
    </row>
    <row r="87" spans="1:16" x14ac:dyDescent="0.25">
      <c r="A87">
        <v>421979</v>
      </c>
      <c r="B87">
        <v>4</v>
      </c>
      <c r="C87" s="35">
        <v>45088</v>
      </c>
      <c r="E87" t="s">
        <v>146</v>
      </c>
      <c r="F87" t="s">
        <v>799</v>
      </c>
      <c r="G87" t="s">
        <v>800</v>
      </c>
      <c r="H87" t="s">
        <v>818</v>
      </c>
      <c r="J87" t="s">
        <v>342</v>
      </c>
      <c r="L87" t="s">
        <v>457</v>
      </c>
      <c r="M87" t="s">
        <v>2</v>
      </c>
      <c r="N87" s="35">
        <v>45088</v>
      </c>
      <c r="O87" s="39">
        <v>0.5</v>
      </c>
      <c r="P87" t="s">
        <v>1018</v>
      </c>
    </row>
    <row r="88" spans="1:16" x14ac:dyDescent="0.25">
      <c r="A88">
        <v>421981</v>
      </c>
      <c r="B88">
        <v>4</v>
      </c>
      <c r="C88" s="35">
        <v>45088</v>
      </c>
      <c r="E88" t="s">
        <v>146</v>
      </c>
      <c r="F88" t="s">
        <v>799</v>
      </c>
      <c r="G88" t="s">
        <v>800</v>
      </c>
      <c r="H88" t="s">
        <v>819</v>
      </c>
      <c r="J88" t="s">
        <v>801</v>
      </c>
      <c r="L88" t="s">
        <v>457</v>
      </c>
      <c r="M88" t="s">
        <v>2</v>
      </c>
      <c r="N88" s="35">
        <v>45088</v>
      </c>
      <c r="O88" s="39">
        <v>0.5</v>
      </c>
      <c r="P88" t="s">
        <v>1017</v>
      </c>
    </row>
    <row r="89" spans="1:16" x14ac:dyDescent="0.25">
      <c r="A89">
        <v>422009</v>
      </c>
      <c r="B89">
        <v>4</v>
      </c>
      <c r="C89" s="35">
        <v>45088</v>
      </c>
      <c r="E89" t="s">
        <v>146</v>
      </c>
      <c r="F89" t="s">
        <v>799</v>
      </c>
      <c r="G89" t="s">
        <v>803</v>
      </c>
      <c r="H89" t="s">
        <v>820</v>
      </c>
      <c r="J89" t="s">
        <v>805</v>
      </c>
      <c r="L89" t="s">
        <v>30</v>
      </c>
      <c r="M89" t="s">
        <v>2</v>
      </c>
      <c r="N89" s="35">
        <v>45088</v>
      </c>
      <c r="O89" s="39">
        <v>0.5</v>
      </c>
      <c r="P89" t="s">
        <v>1026</v>
      </c>
    </row>
    <row r="90" spans="1:16" x14ac:dyDescent="0.25">
      <c r="A90">
        <v>422011</v>
      </c>
      <c r="B90">
        <v>4</v>
      </c>
      <c r="C90" s="35">
        <v>45088</v>
      </c>
      <c r="E90" t="s">
        <v>146</v>
      </c>
      <c r="F90" t="s">
        <v>799</v>
      </c>
      <c r="G90" t="s">
        <v>803</v>
      </c>
      <c r="H90" t="s">
        <v>821</v>
      </c>
      <c r="J90" t="s">
        <v>806</v>
      </c>
      <c r="L90" t="s">
        <v>30</v>
      </c>
      <c r="M90" t="s">
        <v>2</v>
      </c>
      <c r="N90" s="35">
        <v>45088</v>
      </c>
      <c r="O90" s="39">
        <v>0.5</v>
      </c>
      <c r="P90" t="s">
        <v>1024</v>
      </c>
    </row>
    <row r="91" spans="1:16" x14ac:dyDescent="0.25">
      <c r="A91">
        <v>422038</v>
      </c>
      <c r="B91">
        <v>4</v>
      </c>
      <c r="C91" s="35">
        <v>45088</v>
      </c>
      <c r="E91" t="s">
        <v>146</v>
      </c>
      <c r="F91" t="s">
        <v>799</v>
      </c>
      <c r="G91" t="s">
        <v>807</v>
      </c>
      <c r="H91" t="s">
        <v>413</v>
      </c>
      <c r="J91" t="s">
        <v>809</v>
      </c>
      <c r="L91" t="s">
        <v>29</v>
      </c>
      <c r="M91" t="s">
        <v>2</v>
      </c>
      <c r="N91" s="35">
        <v>45088</v>
      </c>
      <c r="O91" s="39">
        <v>0.5</v>
      </c>
      <c r="P91" t="s">
        <v>1020</v>
      </c>
    </row>
    <row r="92" spans="1:16" x14ac:dyDescent="0.25">
      <c r="A92">
        <v>422039</v>
      </c>
      <c r="B92">
        <v>4</v>
      </c>
      <c r="C92" s="35">
        <v>45088</v>
      </c>
      <c r="E92" t="s">
        <v>146</v>
      </c>
      <c r="F92" t="s">
        <v>799</v>
      </c>
      <c r="G92" t="s">
        <v>807</v>
      </c>
      <c r="H92" t="s">
        <v>810</v>
      </c>
      <c r="J92" t="s">
        <v>29</v>
      </c>
      <c r="L92" t="s">
        <v>29</v>
      </c>
      <c r="M92" t="s">
        <v>2</v>
      </c>
      <c r="N92" s="35">
        <v>45088</v>
      </c>
      <c r="O92" s="39">
        <v>0.5</v>
      </c>
      <c r="P92" t="s">
        <v>1027</v>
      </c>
    </row>
    <row r="93" spans="1:16" x14ac:dyDescent="0.25">
      <c r="A93">
        <v>421938</v>
      </c>
      <c r="B93">
        <v>4</v>
      </c>
      <c r="C93" s="35">
        <v>45157</v>
      </c>
      <c r="E93" t="s">
        <v>146</v>
      </c>
      <c r="F93" t="s">
        <v>811</v>
      </c>
      <c r="G93" t="s">
        <v>800</v>
      </c>
      <c r="H93" t="s">
        <v>812</v>
      </c>
      <c r="J93" t="s">
        <v>815</v>
      </c>
      <c r="L93" t="s">
        <v>26</v>
      </c>
      <c r="M93" t="s">
        <v>2</v>
      </c>
      <c r="N93" s="35">
        <v>45157</v>
      </c>
      <c r="O93" s="39">
        <v>0.41666666666666669</v>
      </c>
      <c r="P93" t="s">
        <v>1018</v>
      </c>
    </row>
    <row r="94" spans="1:16" x14ac:dyDescent="0.25">
      <c r="A94">
        <v>421940</v>
      </c>
      <c r="B94">
        <v>4</v>
      </c>
      <c r="C94" s="35">
        <v>45157</v>
      </c>
      <c r="E94" t="s">
        <v>146</v>
      </c>
      <c r="F94" t="s">
        <v>811</v>
      </c>
      <c r="G94" t="s">
        <v>800</v>
      </c>
      <c r="H94" t="s">
        <v>26</v>
      </c>
      <c r="J94" t="s">
        <v>817</v>
      </c>
      <c r="L94" t="s">
        <v>26</v>
      </c>
      <c r="M94" t="s">
        <v>2</v>
      </c>
      <c r="N94" s="35">
        <v>45157</v>
      </c>
      <c r="O94" s="39">
        <v>0.41666666666666669</v>
      </c>
      <c r="P94" t="s">
        <v>1024</v>
      </c>
    </row>
    <row r="95" spans="1:16" x14ac:dyDescent="0.25">
      <c r="A95">
        <v>421944</v>
      </c>
      <c r="B95">
        <v>4</v>
      </c>
      <c r="C95" s="35">
        <v>45157</v>
      </c>
      <c r="E95" t="s">
        <v>146</v>
      </c>
      <c r="F95" t="s">
        <v>811</v>
      </c>
      <c r="G95" t="s">
        <v>800</v>
      </c>
      <c r="H95" t="s">
        <v>814</v>
      </c>
      <c r="J95" t="s">
        <v>737</v>
      </c>
      <c r="L95" t="s">
        <v>133</v>
      </c>
      <c r="M95" t="s">
        <v>2</v>
      </c>
      <c r="N95" s="35">
        <v>45157</v>
      </c>
      <c r="O95" s="39">
        <v>0.41666666666666669</v>
      </c>
      <c r="P95" t="s">
        <v>1028</v>
      </c>
    </row>
    <row r="96" spans="1:16" x14ac:dyDescent="0.25">
      <c r="A96">
        <v>421946</v>
      </c>
      <c r="B96">
        <v>4</v>
      </c>
      <c r="C96" s="35">
        <v>45157</v>
      </c>
      <c r="E96" t="s">
        <v>146</v>
      </c>
      <c r="F96" t="s">
        <v>811</v>
      </c>
      <c r="G96" t="s">
        <v>800</v>
      </c>
      <c r="H96" t="s">
        <v>816</v>
      </c>
      <c r="J96" t="s">
        <v>813</v>
      </c>
      <c r="L96" t="s">
        <v>133</v>
      </c>
      <c r="M96" t="s">
        <v>2</v>
      </c>
      <c r="N96" s="35">
        <v>45157</v>
      </c>
      <c r="O96" s="39">
        <v>0.41666666666666669</v>
      </c>
      <c r="P96" t="s">
        <v>1022</v>
      </c>
    </row>
    <row r="97" spans="1:16" x14ac:dyDescent="0.25">
      <c r="A97">
        <v>421982</v>
      </c>
      <c r="B97">
        <v>5</v>
      </c>
      <c r="C97" s="35">
        <v>45157</v>
      </c>
      <c r="E97" t="s">
        <v>146</v>
      </c>
      <c r="F97" t="s">
        <v>799</v>
      </c>
      <c r="G97" t="s">
        <v>800</v>
      </c>
      <c r="H97" t="s">
        <v>728</v>
      </c>
      <c r="J97" t="s">
        <v>818</v>
      </c>
      <c r="L97" t="s">
        <v>56</v>
      </c>
      <c r="M97" t="s">
        <v>2</v>
      </c>
      <c r="N97" s="35">
        <v>45157</v>
      </c>
      <c r="O97" s="39">
        <v>0.41666666666666669</v>
      </c>
      <c r="P97" t="s">
        <v>1028</v>
      </c>
    </row>
    <row r="98" spans="1:16" x14ac:dyDescent="0.25">
      <c r="A98">
        <v>421984</v>
      </c>
      <c r="B98">
        <v>5</v>
      </c>
      <c r="C98" s="35">
        <v>45157</v>
      </c>
      <c r="E98" t="s">
        <v>146</v>
      </c>
      <c r="F98" t="s">
        <v>799</v>
      </c>
      <c r="G98" t="s">
        <v>800</v>
      </c>
      <c r="H98" t="s">
        <v>802</v>
      </c>
      <c r="J98" t="s">
        <v>819</v>
      </c>
      <c r="L98" t="s">
        <v>56</v>
      </c>
      <c r="M98" t="s">
        <v>2</v>
      </c>
      <c r="N98" s="35">
        <v>45157</v>
      </c>
      <c r="O98" s="39">
        <v>0.41666666666666669</v>
      </c>
      <c r="P98" t="s">
        <v>1023</v>
      </c>
    </row>
    <row r="99" spans="1:16" x14ac:dyDescent="0.25">
      <c r="A99">
        <v>422012</v>
      </c>
      <c r="B99">
        <v>5</v>
      </c>
      <c r="C99" s="35">
        <v>45157</v>
      </c>
      <c r="E99" t="s">
        <v>146</v>
      </c>
      <c r="F99" t="s">
        <v>799</v>
      </c>
      <c r="G99" t="s">
        <v>803</v>
      </c>
      <c r="H99" t="s">
        <v>804</v>
      </c>
      <c r="J99" t="s">
        <v>820</v>
      </c>
      <c r="L99" t="s">
        <v>457</v>
      </c>
      <c r="M99" t="s">
        <v>2</v>
      </c>
      <c r="N99" s="35">
        <v>45157</v>
      </c>
      <c r="O99" s="39">
        <v>0.41666666666666669</v>
      </c>
      <c r="P99" t="s">
        <v>1026</v>
      </c>
    </row>
    <row r="100" spans="1:16" x14ac:dyDescent="0.25">
      <c r="A100">
        <v>422014</v>
      </c>
      <c r="B100">
        <v>5</v>
      </c>
      <c r="C100" s="35">
        <v>45157</v>
      </c>
      <c r="E100" t="s">
        <v>146</v>
      </c>
      <c r="F100" t="s">
        <v>799</v>
      </c>
      <c r="G100" t="s">
        <v>803</v>
      </c>
      <c r="H100" t="s">
        <v>46</v>
      </c>
      <c r="J100" t="s">
        <v>821</v>
      </c>
      <c r="L100" t="s">
        <v>457</v>
      </c>
      <c r="M100" t="s">
        <v>2</v>
      </c>
      <c r="N100" s="35">
        <v>45157</v>
      </c>
      <c r="O100" s="39">
        <v>0.41666666666666669</v>
      </c>
      <c r="P100" t="s">
        <v>1023</v>
      </c>
    </row>
    <row r="101" spans="1:16" x14ac:dyDescent="0.25">
      <c r="A101">
        <v>422040</v>
      </c>
      <c r="B101">
        <v>5</v>
      </c>
      <c r="C101" s="35">
        <v>45157</v>
      </c>
      <c r="E101" t="s">
        <v>146</v>
      </c>
      <c r="F101" t="s">
        <v>799</v>
      </c>
      <c r="G101" t="s">
        <v>807</v>
      </c>
      <c r="H101" t="s">
        <v>808</v>
      </c>
      <c r="J101" t="s">
        <v>810</v>
      </c>
      <c r="L101" t="s">
        <v>30</v>
      </c>
      <c r="M101" t="s">
        <v>2</v>
      </c>
      <c r="N101" s="35">
        <v>45157</v>
      </c>
      <c r="O101" s="39">
        <v>0.41666666666666669</v>
      </c>
      <c r="P101" t="s">
        <v>1019</v>
      </c>
    </row>
    <row r="102" spans="1:16" x14ac:dyDescent="0.25">
      <c r="A102">
        <v>422042</v>
      </c>
      <c r="B102">
        <v>5</v>
      </c>
      <c r="C102" s="35">
        <v>45157</v>
      </c>
      <c r="E102" t="s">
        <v>146</v>
      </c>
      <c r="F102" t="s">
        <v>799</v>
      </c>
      <c r="G102" t="s">
        <v>807</v>
      </c>
      <c r="H102" t="s">
        <v>809</v>
      </c>
      <c r="J102" t="s">
        <v>413</v>
      </c>
      <c r="L102" t="s">
        <v>30</v>
      </c>
      <c r="M102" t="s">
        <v>2</v>
      </c>
      <c r="N102" s="35">
        <v>45157</v>
      </c>
      <c r="O102" s="39">
        <v>0.41666666666666669</v>
      </c>
      <c r="P102" t="s">
        <v>1022</v>
      </c>
    </row>
    <row r="103" spans="1:16" x14ac:dyDescent="0.25">
      <c r="A103">
        <v>421941</v>
      </c>
      <c r="B103">
        <v>4</v>
      </c>
      <c r="C103" s="35">
        <v>45157</v>
      </c>
      <c r="E103" t="s">
        <v>146</v>
      </c>
      <c r="F103" t="s">
        <v>811</v>
      </c>
      <c r="G103" t="s">
        <v>800</v>
      </c>
      <c r="H103" t="s">
        <v>813</v>
      </c>
      <c r="J103" t="s">
        <v>814</v>
      </c>
      <c r="L103" t="s">
        <v>133</v>
      </c>
      <c r="M103" t="s">
        <v>2</v>
      </c>
      <c r="N103" s="35">
        <v>45157</v>
      </c>
      <c r="O103" s="39">
        <v>0.5</v>
      </c>
      <c r="P103" t="s">
        <v>1016</v>
      </c>
    </row>
    <row r="104" spans="1:16" x14ac:dyDescent="0.25">
      <c r="A104">
        <v>421943</v>
      </c>
      <c r="B104">
        <v>4</v>
      </c>
      <c r="C104" s="35">
        <v>45157</v>
      </c>
      <c r="E104" t="s">
        <v>146</v>
      </c>
      <c r="F104" t="s">
        <v>811</v>
      </c>
      <c r="G104" t="s">
        <v>800</v>
      </c>
      <c r="H104" t="s">
        <v>737</v>
      </c>
      <c r="J104" t="s">
        <v>816</v>
      </c>
      <c r="L104" t="s">
        <v>133</v>
      </c>
      <c r="M104" t="s">
        <v>2</v>
      </c>
      <c r="N104" s="35">
        <v>45157</v>
      </c>
      <c r="O104" s="39">
        <v>0.5</v>
      </c>
      <c r="P104" t="s">
        <v>1020</v>
      </c>
    </row>
    <row r="105" spans="1:16" x14ac:dyDescent="0.25">
      <c r="A105">
        <v>421947</v>
      </c>
      <c r="B105">
        <v>4</v>
      </c>
      <c r="C105" s="35">
        <v>45157</v>
      </c>
      <c r="E105" t="s">
        <v>146</v>
      </c>
      <c r="F105" t="s">
        <v>811</v>
      </c>
      <c r="G105" t="s">
        <v>800</v>
      </c>
      <c r="H105" t="s">
        <v>817</v>
      </c>
      <c r="J105" t="s">
        <v>812</v>
      </c>
      <c r="L105" t="s">
        <v>26</v>
      </c>
      <c r="M105" t="s">
        <v>2</v>
      </c>
      <c r="N105" s="35">
        <v>45157</v>
      </c>
      <c r="O105" s="39">
        <v>0.5</v>
      </c>
      <c r="P105" t="s">
        <v>1028</v>
      </c>
    </row>
    <row r="106" spans="1:16" x14ac:dyDescent="0.25">
      <c r="A106">
        <v>421949</v>
      </c>
      <c r="B106">
        <v>4</v>
      </c>
      <c r="C106" s="35">
        <v>45157</v>
      </c>
      <c r="E106" t="s">
        <v>146</v>
      </c>
      <c r="F106" t="s">
        <v>811</v>
      </c>
      <c r="G106" t="s">
        <v>800</v>
      </c>
      <c r="H106" t="s">
        <v>815</v>
      </c>
      <c r="J106" t="s">
        <v>26</v>
      </c>
      <c r="L106" t="s">
        <v>26</v>
      </c>
      <c r="M106" t="s">
        <v>2</v>
      </c>
      <c r="N106" s="35">
        <v>45157</v>
      </c>
      <c r="O106" s="39">
        <v>0.5</v>
      </c>
      <c r="P106" t="s">
        <v>1027</v>
      </c>
    </row>
    <row r="107" spans="1:16" x14ac:dyDescent="0.25">
      <c r="A107">
        <v>421983</v>
      </c>
      <c r="B107">
        <v>5</v>
      </c>
      <c r="C107" s="35">
        <v>45157</v>
      </c>
      <c r="E107" t="s">
        <v>146</v>
      </c>
      <c r="F107" t="s">
        <v>799</v>
      </c>
      <c r="G107" t="s">
        <v>800</v>
      </c>
      <c r="H107" t="s">
        <v>728</v>
      </c>
      <c r="J107" t="s">
        <v>819</v>
      </c>
      <c r="L107" t="s">
        <v>56</v>
      </c>
      <c r="M107" t="s">
        <v>2</v>
      </c>
      <c r="N107" s="35">
        <v>45157</v>
      </c>
      <c r="O107" s="39">
        <v>0.5</v>
      </c>
      <c r="P107" t="s">
        <v>1016</v>
      </c>
    </row>
    <row r="108" spans="1:16" x14ac:dyDescent="0.25">
      <c r="A108">
        <v>421985</v>
      </c>
      <c r="B108">
        <v>5</v>
      </c>
      <c r="C108" s="35">
        <v>45157</v>
      </c>
      <c r="E108" t="s">
        <v>146</v>
      </c>
      <c r="F108" t="s">
        <v>799</v>
      </c>
      <c r="G108" t="s">
        <v>800</v>
      </c>
      <c r="H108" t="s">
        <v>802</v>
      </c>
      <c r="J108" t="s">
        <v>818</v>
      </c>
      <c r="L108" t="s">
        <v>56</v>
      </c>
      <c r="M108" t="s">
        <v>2</v>
      </c>
      <c r="N108" s="35">
        <v>45157</v>
      </c>
      <c r="O108" s="39">
        <v>0.5</v>
      </c>
      <c r="P108" t="s">
        <v>1027</v>
      </c>
    </row>
    <row r="109" spans="1:16" x14ac:dyDescent="0.25">
      <c r="A109">
        <v>422013</v>
      </c>
      <c r="B109">
        <v>5</v>
      </c>
      <c r="C109" s="35">
        <v>45157</v>
      </c>
      <c r="E109" t="s">
        <v>146</v>
      </c>
      <c r="F109" t="s">
        <v>799</v>
      </c>
      <c r="G109" t="s">
        <v>803</v>
      </c>
      <c r="H109" t="s">
        <v>804</v>
      </c>
      <c r="J109" t="s">
        <v>821</v>
      </c>
      <c r="L109" t="s">
        <v>457</v>
      </c>
      <c r="M109" t="s">
        <v>2</v>
      </c>
      <c r="N109" s="35">
        <v>45157</v>
      </c>
      <c r="O109" s="39">
        <v>0.5</v>
      </c>
      <c r="P109" t="s">
        <v>1026</v>
      </c>
    </row>
    <row r="110" spans="1:16" x14ac:dyDescent="0.25">
      <c r="A110">
        <v>422015</v>
      </c>
      <c r="B110">
        <v>5</v>
      </c>
      <c r="C110" s="35">
        <v>45157</v>
      </c>
      <c r="E110" t="s">
        <v>146</v>
      </c>
      <c r="F110" t="s">
        <v>799</v>
      </c>
      <c r="G110" t="s">
        <v>803</v>
      </c>
      <c r="H110" t="s">
        <v>46</v>
      </c>
      <c r="J110" t="s">
        <v>820</v>
      </c>
      <c r="L110" t="s">
        <v>457</v>
      </c>
      <c r="M110" t="s">
        <v>2</v>
      </c>
      <c r="N110" s="35">
        <v>45157</v>
      </c>
      <c r="O110" s="39">
        <v>0.5</v>
      </c>
      <c r="P110" t="s">
        <v>1027</v>
      </c>
    </row>
    <row r="111" spans="1:16" x14ac:dyDescent="0.25">
      <c r="A111">
        <v>422043</v>
      </c>
      <c r="B111">
        <v>5</v>
      </c>
      <c r="C111" s="35">
        <v>45157</v>
      </c>
      <c r="E111" t="s">
        <v>146</v>
      </c>
      <c r="F111" t="s">
        <v>799</v>
      </c>
      <c r="G111" t="s">
        <v>807</v>
      </c>
      <c r="H111" t="s">
        <v>413</v>
      </c>
      <c r="J111" t="s">
        <v>808</v>
      </c>
      <c r="L111" t="s">
        <v>30</v>
      </c>
      <c r="M111" t="s">
        <v>2</v>
      </c>
      <c r="N111" s="35">
        <v>45157</v>
      </c>
      <c r="O111" s="39">
        <v>0.5</v>
      </c>
      <c r="P111" t="s">
        <v>1024</v>
      </c>
    </row>
    <row r="112" spans="1:16" x14ac:dyDescent="0.25">
      <c r="A112">
        <v>422044</v>
      </c>
      <c r="B112">
        <v>5</v>
      </c>
      <c r="C112" s="35">
        <v>45157</v>
      </c>
      <c r="E112" t="s">
        <v>146</v>
      </c>
      <c r="F112" t="s">
        <v>799</v>
      </c>
      <c r="G112" t="s">
        <v>807</v>
      </c>
      <c r="H112" t="s">
        <v>810</v>
      </c>
      <c r="J112" t="s">
        <v>809</v>
      </c>
      <c r="L112" t="s">
        <v>30</v>
      </c>
      <c r="M112" t="s">
        <v>2</v>
      </c>
      <c r="N112" s="35">
        <v>45157</v>
      </c>
      <c r="O112" s="39">
        <v>0.5</v>
      </c>
      <c r="P112" t="s">
        <v>1027</v>
      </c>
    </row>
    <row r="113" spans="1:16" x14ac:dyDescent="0.25">
      <c r="A113">
        <v>421939</v>
      </c>
      <c r="B113">
        <v>4</v>
      </c>
      <c r="C113" s="35">
        <v>45157</v>
      </c>
      <c r="E113" t="s">
        <v>146</v>
      </c>
      <c r="F113" t="s">
        <v>811</v>
      </c>
      <c r="G113" t="s">
        <v>800</v>
      </c>
      <c r="H113" t="s">
        <v>812</v>
      </c>
      <c r="J113" t="s">
        <v>26</v>
      </c>
      <c r="L113" t="s">
        <v>26</v>
      </c>
      <c r="M113" t="s">
        <v>2</v>
      </c>
      <c r="N113" s="35">
        <v>45157</v>
      </c>
      <c r="O113" s="39">
        <v>0.58333333333333337</v>
      </c>
      <c r="P113" t="s">
        <v>1018</v>
      </c>
    </row>
    <row r="114" spans="1:16" x14ac:dyDescent="0.25">
      <c r="A114">
        <v>421942</v>
      </c>
      <c r="B114">
        <v>4</v>
      </c>
      <c r="C114" s="35">
        <v>45157</v>
      </c>
      <c r="E114" t="s">
        <v>146</v>
      </c>
      <c r="F114" t="s">
        <v>811</v>
      </c>
      <c r="G114" t="s">
        <v>800</v>
      </c>
      <c r="H114" t="s">
        <v>813</v>
      </c>
      <c r="J114" t="s">
        <v>737</v>
      </c>
      <c r="L114" t="s">
        <v>133</v>
      </c>
      <c r="M114" t="s">
        <v>2</v>
      </c>
      <c r="N114" s="35">
        <v>45157</v>
      </c>
      <c r="O114" s="39">
        <v>0.58333333333333337</v>
      </c>
      <c r="P114" t="s">
        <v>1021</v>
      </c>
    </row>
    <row r="115" spans="1:16" x14ac:dyDescent="0.25">
      <c r="A115">
        <v>421945</v>
      </c>
      <c r="B115">
        <v>4</v>
      </c>
      <c r="C115" s="35">
        <v>45157</v>
      </c>
      <c r="E115" t="s">
        <v>146</v>
      </c>
      <c r="F115" t="s">
        <v>811</v>
      </c>
      <c r="G115" t="s">
        <v>800</v>
      </c>
      <c r="H115" t="s">
        <v>814</v>
      </c>
      <c r="J115" t="s">
        <v>816</v>
      </c>
      <c r="L115" t="s">
        <v>133</v>
      </c>
      <c r="M115" t="s">
        <v>2</v>
      </c>
      <c r="N115" s="35">
        <v>45157</v>
      </c>
      <c r="O115" s="39">
        <v>0.58333333333333337</v>
      </c>
      <c r="P115" t="s">
        <v>1021</v>
      </c>
    </row>
    <row r="116" spans="1:16" x14ac:dyDescent="0.25">
      <c r="A116">
        <v>421948</v>
      </c>
      <c r="B116">
        <v>4</v>
      </c>
      <c r="C116" s="35">
        <v>45157</v>
      </c>
      <c r="E116" t="s">
        <v>146</v>
      </c>
      <c r="F116" t="s">
        <v>811</v>
      </c>
      <c r="G116" t="s">
        <v>800</v>
      </c>
      <c r="H116" t="s">
        <v>817</v>
      </c>
      <c r="J116" t="s">
        <v>815</v>
      </c>
      <c r="L116" t="s">
        <v>26</v>
      </c>
      <c r="M116" t="s">
        <v>2</v>
      </c>
      <c r="N116" s="35">
        <v>45157</v>
      </c>
      <c r="O116" s="39">
        <v>0.58333333333333337</v>
      </c>
      <c r="P116" t="s">
        <v>1016</v>
      </c>
    </row>
    <row r="117" spans="1:16" x14ac:dyDescent="0.25">
      <c r="A117">
        <v>422041</v>
      </c>
      <c r="B117">
        <v>5</v>
      </c>
      <c r="C117" s="35">
        <v>45157</v>
      </c>
      <c r="E117" t="s">
        <v>146</v>
      </c>
      <c r="F117" t="s">
        <v>799</v>
      </c>
      <c r="G117" t="s">
        <v>807</v>
      </c>
      <c r="H117" t="s">
        <v>808</v>
      </c>
      <c r="J117" t="s">
        <v>809</v>
      </c>
      <c r="L117" t="s">
        <v>30</v>
      </c>
      <c r="M117" t="s">
        <v>2</v>
      </c>
      <c r="N117" s="35">
        <v>45157</v>
      </c>
      <c r="O117" s="39">
        <v>0.58333333333333337</v>
      </c>
      <c r="P117" t="s">
        <v>1027</v>
      </c>
    </row>
    <row r="118" spans="1:16" x14ac:dyDescent="0.25">
      <c r="A118">
        <v>422045</v>
      </c>
      <c r="B118">
        <v>5</v>
      </c>
      <c r="C118" s="35">
        <v>45157</v>
      </c>
      <c r="E118" t="s">
        <v>146</v>
      </c>
      <c r="F118" t="s">
        <v>799</v>
      </c>
      <c r="G118" t="s">
        <v>807</v>
      </c>
      <c r="H118" t="s">
        <v>810</v>
      </c>
      <c r="J118" t="s">
        <v>413</v>
      </c>
      <c r="L118" t="s">
        <v>30</v>
      </c>
      <c r="M118" t="s">
        <v>2</v>
      </c>
      <c r="N118" s="35">
        <v>45157</v>
      </c>
      <c r="O118" s="39">
        <v>0.58333333333333337</v>
      </c>
      <c r="P118" t="s">
        <v>1019</v>
      </c>
    </row>
    <row r="119" spans="1:16" x14ac:dyDescent="0.25">
      <c r="A119">
        <v>421952</v>
      </c>
      <c r="B119">
        <v>5</v>
      </c>
      <c r="C119" s="35">
        <v>45178</v>
      </c>
      <c r="E119" t="s">
        <v>146</v>
      </c>
      <c r="F119" t="s">
        <v>811</v>
      </c>
      <c r="G119" t="s">
        <v>800</v>
      </c>
      <c r="H119" t="s">
        <v>813</v>
      </c>
      <c r="J119" t="s">
        <v>26</v>
      </c>
      <c r="L119" t="s">
        <v>464</v>
      </c>
      <c r="M119" t="s">
        <v>2</v>
      </c>
      <c r="N119" s="35">
        <v>45178</v>
      </c>
      <c r="O119" s="39">
        <v>0.41666666666666669</v>
      </c>
    </row>
    <row r="120" spans="1:16" x14ac:dyDescent="0.25">
      <c r="A120">
        <v>421958</v>
      </c>
      <c r="B120">
        <v>5</v>
      </c>
      <c r="C120" s="35">
        <v>45178</v>
      </c>
      <c r="E120" t="s">
        <v>146</v>
      </c>
      <c r="F120" t="s">
        <v>811</v>
      </c>
      <c r="G120" t="s">
        <v>800</v>
      </c>
      <c r="H120" t="s">
        <v>817</v>
      </c>
      <c r="J120" t="s">
        <v>816</v>
      </c>
      <c r="L120" t="s">
        <v>464</v>
      </c>
      <c r="M120" t="s">
        <v>2</v>
      </c>
      <c r="N120" s="35">
        <v>45178</v>
      </c>
      <c r="O120" s="39">
        <v>0.41666666666666669</v>
      </c>
    </row>
    <row r="121" spans="1:16" x14ac:dyDescent="0.25">
      <c r="A121">
        <v>421960</v>
      </c>
      <c r="B121">
        <v>5</v>
      </c>
      <c r="C121" s="35">
        <v>45178</v>
      </c>
      <c r="E121" t="s">
        <v>146</v>
      </c>
      <c r="F121" t="s">
        <v>811</v>
      </c>
      <c r="G121" t="s">
        <v>800</v>
      </c>
      <c r="H121" t="s">
        <v>815</v>
      </c>
      <c r="J121" t="s">
        <v>814</v>
      </c>
      <c r="L121" t="s">
        <v>464</v>
      </c>
      <c r="M121" t="s">
        <v>2</v>
      </c>
      <c r="N121" s="35">
        <v>45178</v>
      </c>
      <c r="O121" s="39">
        <v>0.41666666666666669</v>
      </c>
    </row>
    <row r="122" spans="1:16" x14ac:dyDescent="0.25">
      <c r="A122">
        <v>421986</v>
      </c>
      <c r="B122">
        <v>6</v>
      </c>
      <c r="C122" s="35">
        <v>45178</v>
      </c>
      <c r="E122" t="s">
        <v>146</v>
      </c>
      <c r="F122" t="s">
        <v>799</v>
      </c>
      <c r="G122" t="s">
        <v>800</v>
      </c>
      <c r="H122" t="s">
        <v>728</v>
      </c>
      <c r="J122" t="s">
        <v>802</v>
      </c>
      <c r="L122" t="s">
        <v>40</v>
      </c>
      <c r="M122" t="s">
        <v>2</v>
      </c>
      <c r="N122" s="35">
        <v>45178</v>
      </c>
      <c r="O122" s="39">
        <v>0.41666666666666669</v>
      </c>
    </row>
    <row r="123" spans="1:16" x14ac:dyDescent="0.25">
      <c r="A123">
        <v>421989</v>
      </c>
      <c r="B123">
        <v>6</v>
      </c>
      <c r="C123" s="35">
        <v>45178</v>
      </c>
      <c r="E123" t="s">
        <v>146</v>
      </c>
      <c r="F123" t="s">
        <v>799</v>
      </c>
      <c r="G123" t="s">
        <v>800</v>
      </c>
      <c r="H123" t="s">
        <v>801</v>
      </c>
      <c r="J123" t="s">
        <v>342</v>
      </c>
      <c r="L123" t="s">
        <v>40</v>
      </c>
      <c r="M123" t="s">
        <v>2</v>
      </c>
      <c r="N123" s="35">
        <v>45178</v>
      </c>
      <c r="O123" s="39">
        <v>0.41666666666666669</v>
      </c>
    </row>
    <row r="124" spans="1:16" x14ac:dyDescent="0.25">
      <c r="A124">
        <v>422016</v>
      </c>
      <c r="B124">
        <v>6</v>
      </c>
      <c r="C124" s="35">
        <v>45178</v>
      </c>
      <c r="E124" t="s">
        <v>146</v>
      </c>
      <c r="F124" t="s">
        <v>799</v>
      </c>
      <c r="G124" t="s">
        <v>803</v>
      </c>
      <c r="H124" t="s">
        <v>804</v>
      </c>
      <c r="J124" t="s">
        <v>46</v>
      </c>
      <c r="L124" t="s">
        <v>109</v>
      </c>
      <c r="M124" t="s">
        <v>2</v>
      </c>
      <c r="N124" s="35">
        <v>45178</v>
      </c>
      <c r="O124" s="39">
        <v>0.41666666666666669</v>
      </c>
    </row>
    <row r="125" spans="1:16" x14ac:dyDescent="0.25">
      <c r="A125">
        <v>422017</v>
      </c>
      <c r="B125">
        <v>6</v>
      </c>
      <c r="C125" s="35">
        <v>45178</v>
      </c>
      <c r="E125" t="s">
        <v>146</v>
      </c>
      <c r="F125" t="s">
        <v>799</v>
      </c>
      <c r="G125" t="s">
        <v>803</v>
      </c>
      <c r="H125" t="s">
        <v>820</v>
      </c>
      <c r="J125" t="s">
        <v>821</v>
      </c>
      <c r="L125" t="s">
        <v>109</v>
      </c>
      <c r="M125" t="s">
        <v>2</v>
      </c>
      <c r="N125" s="35">
        <v>45178</v>
      </c>
      <c r="O125" s="39">
        <v>0.41666666666666669</v>
      </c>
    </row>
    <row r="126" spans="1:16" x14ac:dyDescent="0.25">
      <c r="A126">
        <v>422019</v>
      </c>
      <c r="B126">
        <v>6</v>
      </c>
      <c r="C126" s="35">
        <v>45178</v>
      </c>
      <c r="E126" t="s">
        <v>146</v>
      </c>
      <c r="F126" t="s">
        <v>799</v>
      </c>
      <c r="G126" t="s">
        <v>803</v>
      </c>
      <c r="H126" t="s">
        <v>806</v>
      </c>
      <c r="J126" t="s">
        <v>805</v>
      </c>
      <c r="L126" t="s">
        <v>109</v>
      </c>
      <c r="M126" t="s">
        <v>2</v>
      </c>
      <c r="N126" s="35">
        <v>45178</v>
      </c>
      <c r="O126" s="39">
        <v>0.41666666666666669</v>
      </c>
    </row>
    <row r="127" spans="1:16" x14ac:dyDescent="0.25">
      <c r="A127">
        <v>422046</v>
      </c>
      <c r="B127">
        <v>6</v>
      </c>
      <c r="C127" s="35">
        <v>45178</v>
      </c>
      <c r="E127" t="s">
        <v>146</v>
      </c>
      <c r="F127" t="s">
        <v>799</v>
      </c>
      <c r="G127" t="s">
        <v>807</v>
      </c>
      <c r="H127" t="s">
        <v>808</v>
      </c>
      <c r="J127" t="s">
        <v>29</v>
      </c>
      <c r="L127" t="s">
        <v>27</v>
      </c>
      <c r="M127" t="s">
        <v>2</v>
      </c>
      <c r="N127" s="35">
        <v>45178</v>
      </c>
      <c r="O127" s="39">
        <v>0.41666666666666669</v>
      </c>
    </row>
    <row r="128" spans="1:16" x14ac:dyDescent="0.25">
      <c r="A128">
        <v>422049</v>
      </c>
      <c r="B128">
        <v>6</v>
      </c>
      <c r="C128" s="35">
        <v>45178</v>
      </c>
      <c r="E128" t="s">
        <v>146</v>
      </c>
      <c r="F128" t="s">
        <v>799</v>
      </c>
      <c r="G128" t="s">
        <v>807</v>
      </c>
      <c r="H128" t="s">
        <v>809</v>
      </c>
      <c r="J128" t="s">
        <v>413</v>
      </c>
      <c r="L128" t="s">
        <v>27</v>
      </c>
      <c r="M128" t="s">
        <v>2</v>
      </c>
      <c r="N128" s="35">
        <v>45178</v>
      </c>
      <c r="O128" s="39">
        <v>0.41666666666666669</v>
      </c>
    </row>
    <row r="129" spans="1:15" x14ac:dyDescent="0.25">
      <c r="A129">
        <v>421950</v>
      </c>
      <c r="B129">
        <v>5</v>
      </c>
      <c r="C129" s="35">
        <v>45178</v>
      </c>
      <c r="E129" t="s">
        <v>146</v>
      </c>
      <c r="F129" t="s">
        <v>811</v>
      </c>
      <c r="G129" t="s">
        <v>800</v>
      </c>
      <c r="H129" t="s">
        <v>812</v>
      </c>
      <c r="J129" t="s">
        <v>814</v>
      </c>
      <c r="L129" t="s">
        <v>464</v>
      </c>
      <c r="M129" t="s">
        <v>2</v>
      </c>
      <c r="N129" s="35">
        <v>45178</v>
      </c>
      <c r="O129" s="39">
        <v>0.5</v>
      </c>
    </row>
    <row r="130" spans="1:15" x14ac:dyDescent="0.25">
      <c r="A130">
        <v>421951</v>
      </c>
      <c r="B130">
        <v>5</v>
      </c>
      <c r="C130" s="35">
        <v>45178</v>
      </c>
      <c r="E130" t="s">
        <v>146</v>
      </c>
      <c r="F130" t="s">
        <v>811</v>
      </c>
      <c r="G130" t="s">
        <v>800</v>
      </c>
      <c r="H130" t="s">
        <v>26</v>
      </c>
      <c r="J130" t="s">
        <v>816</v>
      </c>
      <c r="L130" t="s">
        <v>464</v>
      </c>
      <c r="M130" t="s">
        <v>2</v>
      </c>
      <c r="N130" s="35">
        <v>45178</v>
      </c>
      <c r="O130" s="39">
        <v>0.5</v>
      </c>
    </row>
    <row r="131" spans="1:15" x14ac:dyDescent="0.25">
      <c r="A131">
        <v>421953</v>
      </c>
      <c r="B131">
        <v>5</v>
      </c>
      <c r="C131" s="35">
        <v>45178</v>
      </c>
      <c r="E131" t="s">
        <v>146</v>
      </c>
      <c r="F131" t="s">
        <v>811</v>
      </c>
      <c r="G131" t="s">
        <v>800</v>
      </c>
      <c r="H131" t="s">
        <v>813</v>
      </c>
      <c r="J131" t="s">
        <v>817</v>
      </c>
      <c r="L131" t="s">
        <v>464</v>
      </c>
      <c r="M131" t="s">
        <v>2</v>
      </c>
      <c r="N131" s="35">
        <v>45178</v>
      </c>
      <c r="O131" s="39">
        <v>0.5</v>
      </c>
    </row>
    <row r="132" spans="1:15" x14ac:dyDescent="0.25">
      <c r="A132">
        <v>421955</v>
      </c>
      <c r="B132">
        <v>5</v>
      </c>
      <c r="C132" s="35">
        <v>45178</v>
      </c>
      <c r="E132" t="s">
        <v>146</v>
      </c>
      <c r="F132" t="s">
        <v>811</v>
      </c>
      <c r="G132" t="s">
        <v>800</v>
      </c>
      <c r="H132" t="s">
        <v>737</v>
      </c>
      <c r="J132" t="s">
        <v>815</v>
      </c>
      <c r="L132" t="s">
        <v>464</v>
      </c>
      <c r="M132" t="s">
        <v>2</v>
      </c>
      <c r="N132" s="35">
        <v>45178</v>
      </c>
      <c r="O132" s="39">
        <v>0.5</v>
      </c>
    </row>
    <row r="133" spans="1:15" x14ac:dyDescent="0.25">
      <c r="A133">
        <v>421987</v>
      </c>
      <c r="B133">
        <v>6</v>
      </c>
      <c r="C133" s="35">
        <v>45178</v>
      </c>
      <c r="E133" t="s">
        <v>146</v>
      </c>
      <c r="F133" t="s">
        <v>799</v>
      </c>
      <c r="G133" t="s">
        <v>800</v>
      </c>
      <c r="H133" t="s">
        <v>818</v>
      </c>
      <c r="J133" t="s">
        <v>819</v>
      </c>
      <c r="L133" t="s">
        <v>40</v>
      </c>
      <c r="M133" t="s">
        <v>2</v>
      </c>
      <c r="N133" s="35">
        <v>45178</v>
      </c>
      <c r="O133" s="39">
        <v>0.5</v>
      </c>
    </row>
    <row r="134" spans="1:15" x14ac:dyDescent="0.25">
      <c r="A134">
        <v>421988</v>
      </c>
      <c r="B134">
        <v>6</v>
      </c>
      <c r="C134" s="35">
        <v>45178</v>
      </c>
      <c r="E134" t="s">
        <v>146</v>
      </c>
      <c r="F134" t="s">
        <v>799</v>
      </c>
      <c r="G134" t="s">
        <v>800</v>
      </c>
      <c r="H134" t="s">
        <v>819</v>
      </c>
      <c r="J134" t="s">
        <v>802</v>
      </c>
      <c r="L134" t="s">
        <v>40</v>
      </c>
      <c r="M134" t="s">
        <v>2</v>
      </c>
      <c r="N134" s="35">
        <v>45178</v>
      </c>
      <c r="O134" s="39">
        <v>0.5</v>
      </c>
    </row>
    <row r="135" spans="1:15" x14ac:dyDescent="0.25">
      <c r="A135">
        <v>421990</v>
      </c>
      <c r="B135">
        <v>6</v>
      </c>
      <c r="C135" s="35">
        <v>45178</v>
      </c>
      <c r="E135" t="s">
        <v>146</v>
      </c>
      <c r="F135" t="s">
        <v>799</v>
      </c>
      <c r="G135" t="s">
        <v>800</v>
      </c>
      <c r="H135" t="s">
        <v>801</v>
      </c>
      <c r="J135" t="s">
        <v>728</v>
      </c>
      <c r="L135" t="s">
        <v>40</v>
      </c>
      <c r="M135" t="s">
        <v>2</v>
      </c>
      <c r="N135" s="35">
        <v>45178</v>
      </c>
      <c r="O135" s="39">
        <v>0.5</v>
      </c>
    </row>
    <row r="136" spans="1:15" x14ac:dyDescent="0.25">
      <c r="A136">
        <v>421991</v>
      </c>
      <c r="B136">
        <v>6</v>
      </c>
      <c r="C136" s="35">
        <v>45178</v>
      </c>
      <c r="E136" t="s">
        <v>146</v>
      </c>
      <c r="F136" t="s">
        <v>799</v>
      </c>
      <c r="G136" t="s">
        <v>800</v>
      </c>
      <c r="H136" t="s">
        <v>342</v>
      </c>
      <c r="J136" t="s">
        <v>818</v>
      </c>
      <c r="L136" t="s">
        <v>40</v>
      </c>
      <c r="M136" t="s">
        <v>2</v>
      </c>
      <c r="N136" s="35">
        <v>45178</v>
      </c>
      <c r="O136" s="39">
        <v>0.5</v>
      </c>
    </row>
    <row r="137" spans="1:15" x14ac:dyDescent="0.25">
      <c r="A137">
        <v>422018</v>
      </c>
      <c r="B137">
        <v>6</v>
      </c>
      <c r="C137" s="35">
        <v>45178</v>
      </c>
      <c r="E137" t="s">
        <v>146</v>
      </c>
      <c r="F137" t="s">
        <v>799</v>
      </c>
      <c r="G137" t="s">
        <v>803</v>
      </c>
      <c r="H137" t="s">
        <v>821</v>
      </c>
      <c r="J137" t="s">
        <v>46</v>
      </c>
      <c r="L137" t="s">
        <v>109</v>
      </c>
      <c r="M137" t="s">
        <v>2</v>
      </c>
      <c r="N137" s="35">
        <v>45178</v>
      </c>
      <c r="O137" s="39">
        <v>0.5</v>
      </c>
    </row>
    <row r="138" spans="1:15" x14ac:dyDescent="0.25">
      <c r="A138">
        <v>422020</v>
      </c>
      <c r="B138">
        <v>6</v>
      </c>
      <c r="C138" s="35">
        <v>45178</v>
      </c>
      <c r="E138" t="s">
        <v>146</v>
      </c>
      <c r="F138" t="s">
        <v>799</v>
      </c>
      <c r="G138" t="s">
        <v>803</v>
      </c>
      <c r="H138" t="s">
        <v>806</v>
      </c>
      <c r="J138" t="s">
        <v>804</v>
      </c>
      <c r="L138" t="s">
        <v>109</v>
      </c>
      <c r="M138" t="s">
        <v>2</v>
      </c>
      <c r="N138" s="35">
        <v>45178</v>
      </c>
      <c r="O138" s="39">
        <v>0.5</v>
      </c>
    </row>
    <row r="139" spans="1:15" x14ac:dyDescent="0.25">
      <c r="A139">
        <v>422021</v>
      </c>
      <c r="B139">
        <v>6</v>
      </c>
      <c r="C139" s="35">
        <v>45178</v>
      </c>
      <c r="E139" t="s">
        <v>146</v>
      </c>
      <c r="F139" t="s">
        <v>799</v>
      </c>
      <c r="G139" t="s">
        <v>803</v>
      </c>
      <c r="H139" t="s">
        <v>805</v>
      </c>
      <c r="J139" t="s">
        <v>820</v>
      </c>
      <c r="L139" t="s">
        <v>109</v>
      </c>
      <c r="M139" t="s">
        <v>2</v>
      </c>
      <c r="N139" s="35">
        <v>45178</v>
      </c>
      <c r="O139" s="39">
        <v>0.5</v>
      </c>
    </row>
    <row r="140" spans="1:15" x14ac:dyDescent="0.25">
      <c r="A140">
        <v>422047</v>
      </c>
      <c r="B140">
        <v>6</v>
      </c>
      <c r="C140" s="35">
        <v>45178</v>
      </c>
      <c r="E140" t="s">
        <v>146</v>
      </c>
      <c r="F140" t="s">
        <v>799</v>
      </c>
      <c r="G140" t="s">
        <v>807</v>
      </c>
      <c r="H140" t="s">
        <v>29</v>
      </c>
      <c r="J140" t="s">
        <v>413</v>
      </c>
      <c r="L140" t="s">
        <v>27</v>
      </c>
      <c r="M140" t="s">
        <v>2</v>
      </c>
      <c r="N140" s="35">
        <v>45178</v>
      </c>
      <c r="O140" s="39">
        <v>0.5</v>
      </c>
    </row>
    <row r="141" spans="1:15" x14ac:dyDescent="0.25">
      <c r="A141">
        <v>422050</v>
      </c>
      <c r="B141">
        <v>6</v>
      </c>
      <c r="C141" s="35">
        <v>45178</v>
      </c>
      <c r="E141" t="s">
        <v>146</v>
      </c>
      <c r="F141" t="s">
        <v>799</v>
      </c>
      <c r="G141" t="s">
        <v>807</v>
      </c>
      <c r="H141" t="s">
        <v>809</v>
      </c>
      <c r="J141" t="s">
        <v>810</v>
      </c>
      <c r="L141" t="s">
        <v>27</v>
      </c>
      <c r="M141" t="s">
        <v>2</v>
      </c>
      <c r="N141" s="35">
        <v>45178</v>
      </c>
      <c r="O141" s="39">
        <v>0.5</v>
      </c>
    </row>
    <row r="142" spans="1:15" x14ac:dyDescent="0.25">
      <c r="A142">
        <v>421954</v>
      </c>
      <c r="B142">
        <v>5</v>
      </c>
      <c r="C142" s="35">
        <v>45178</v>
      </c>
      <c r="E142" t="s">
        <v>146</v>
      </c>
      <c r="F142" t="s">
        <v>811</v>
      </c>
      <c r="G142" t="s">
        <v>800</v>
      </c>
      <c r="H142" t="s">
        <v>737</v>
      </c>
      <c r="J142" t="s">
        <v>812</v>
      </c>
      <c r="L142" t="s">
        <v>464</v>
      </c>
      <c r="M142" t="s">
        <v>2</v>
      </c>
      <c r="N142" s="35">
        <v>45178</v>
      </c>
      <c r="O142" s="39">
        <v>0.58333333333333337</v>
      </c>
    </row>
    <row r="143" spans="1:15" x14ac:dyDescent="0.25">
      <c r="A143">
        <v>421956</v>
      </c>
      <c r="B143">
        <v>5</v>
      </c>
      <c r="C143" s="35">
        <v>45178</v>
      </c>
      <c r="E143" t="s">
        <v>146</v>
      </c>
      <c r="F143" t="s">
        <v>811</v>
      </c>
      <c r="G143" t="s">
        <v>800</v>
      </c>
      <c r="H143" t="s">
        <v>814</v>
      </c>
      <c r="J143" t="s">
        <v>26</v>
      </c>
      <c r="L143" t="s">
        <v>464</v>
      </c>
      <c r="M143" t="s">
        <v>2</v>
      </c>
      <c r="N143" s="35">
        <v>45178</v>
      </c>
      <c r="O143" s="39">
        <v>0.58333333333333337</v>
      </c>
    </row>
    <row r="144" spans="1:15" x14ac:dyDescent="0.25">
      <c r="A144">
        <v>421957</v>
      </c>
      <c r="B144">
        <v>5</v>
      </c>
      <c r="C144" s="35">
        <v>45178</v>
      </c>
      <c r="E144" t="s">
        <v>146</v>
      </c>
      <c r="F144" t="s">
        <v>811</v>
      </c>
      <c r="G144" t="s">
        <v>800</v>
      </c>
      <c r="H144" t="s">
        <v>816</v>
      </c>
      <c r="J144" t="s">
        <v>812</v>
      </c>
      <c r="L144" t="s">
        <v>464</v>
      </c>
      <c r="M144" t="s">
        <v>2</v>
      </c>
      <c r="N144" s="35">
        <v>45178</v>
      </c>
      <c r="O144" s="39">
        <v>0.58333333333333337</v>
      </c>
    </row>
    <row r="145" spans="1:15" x14ac:dyDescent="0.25">
      <c r="A145">
        <v>421959</v>
      </c>
      <c r="B145">
        <v>5</v>
      </c>
      <c r="C145" s="35">
        <v>45178</v>
      </c>
      <c r="E145" t="s">
        <v>146</v>
      </c>
      <c r="F145" t="s">
        <v>811</v>
      </c>
      <c r="G145" t="s">
        <v>800</v>
      </c>
      <c r="H145" t="s">
        <v>817</v>
      </c>
      <c r="J145" t="s">
        <v>737</v>
      </c>
      <c r="L145" t="s">
        <v>464</v>
      </c>
      <c r="M145" t="s">
        <v>2</v>
      </c>
      <c r="N145" s="35">
        <v>45178</v>
      </c>
      <c r="O145" s="39">
        <v>0.58333333333333337</v>
      </c>
    </row>
    <row r="146" spans="1:15" x14ac:dyDescent="0.25">
      <c r="A146">
        <v>421961</v>
      </c>
      <c r="B146">
        <v>5</v>
      </c>
      <c r="C146" s="35">
        <v>45178</v>
      </c>
      <c r="E146" t="s">
        <v>146</v>
      </c>
      <c r="F146" t="s">
        <v>811</v>
      </c>
      <c r="G146" t="s">
        <v>800</v>
      </c>
      <c r="H146" t="s">
        <v>815</v>
      </c>
      <c r="J146" t="s">
        <v>813</v>
      </c>
      <c r="L146" t="s">
        <v>464</v>
      </c>
      <c r="M146" t="s">
        <v>2</v>
      </c>
      <c r="N146" s="35">
        <v>45178</v>
      </c>
      <c r="O146" s="39">
        <v>0.58333333333333337</v>
      </c>
    </row>
    <row r="147" spans="1:15" x14ac:dyDescent="0.25">
      <c r="A147">
        <v>422048</v>
      </c>
      <c r="B147">
        <v>6</v>
      </c>
      <c r="C147" s="35">
        <v>45178</v>
      </c>
      <c r="E147" t="s">
        <v>146</v>
      </c>
      <c r="F147" t="s">
        <v>799</v>
      </c>
      <c r="G147" t="s">
        <v>807</v>
      </c>
      <c r="H147" t="s">
        <v>29</v>
      </c>
      <c r="J147" t="s">
        <v>809</v>
      </c>
      <c r="L147" t="s">
        <v>27</v>
      </c>
      <c r="M147" t="s">
        <v>2</v>
      </c>
      <c r="N147" s="35">
        <v>45178</v>
      </c>
      <c r="O147" s="39">
        <v>0.58333333333333337</v>
      </c>
    </row>
    <row r="148" spans="1:15" x14ac:dyDescent="0.25">
      <c r="A148">
        <v>422051</v>
      </c>
      <c r="B148">
        <v>6</v>
      </c>
      <c r="C148" s="35">
        <v>45178</v>
      </c>
      <c r="E148" t="s">
        <v>146</v>
      </c>
      <c r="F148" t="s">
        <v>799</v>
      </c>
      <c r="G148" t="s">
        <v>807</v>
      </c>
      <c r="H148" t="s">
        <v>810</v>
      </c>
      <c r="J148" t="s">
        <v>808</v>
      </c>
      <c r="L148" t="s">
        <v>27</v>
      </c>
      <c r="M148" t="s">
        <v>2</v>
      </c>
      <c r="N148" s="35">
        <v>45178</v>
      </c>
      <c r="O148" s="39">
        <v>0.58333333333333337</v>
      </c>
    </row>
    <row r="149" spans="1:15" x14ac:dyDescent="0.25">
      <c r="C149" s="35"/>
      <c r="N149" s="35"/>
      <c r="O149" s="39"/>
    </row>
    <row r="150" spans="1:15" x14ac:dyDescent="0.25">
      <c r="C150" s="35"/>
      <c r="N150" s="35"/>
      <c r="O150" s="39"/>
    </row>
    <row r="151" spans="1:15" x14ac:dyDescent="0.25">
      <c r="C151" s="35"/>
      <c r="N151" s="35"/>
      <c r="O151" s="39"/>
    </row>
    <row r="152" spans="1:15" x14ac:dyDescent="0.25">
      <c r="C152" s="35"/>
      <c r="N152" s="35"/>
      <c r="O152" s="39"/>
    </row>
    <row r="153" spans="1:15" x14ac:dyDescent="0.25">
      <c r="C153" s="35"/>
      <c r="N153" s="35"/>
      <c r="O153" s="39"/>
    </row>
    <row r="154" spans="1:15" x14ac:dyDescent="0.25">
      <c r="C154" s="35"/>
      <c r="N154" s="35"/>
      <c r="O154" s="39"/>
    </row>
    <row r="155" spans="1:15" x14ac:dyDescent="0.25">
      <c r="C155" s="35"/>
      <c r="N155" s="35"/>
      <c r="O155" s="39"/>
    </row>
    <row r="156" spans="1:15" x14ac:dyDescent="0.25">
      <c r="C156" s="35"/>
      <c r="N156" s="35"/>
      <c r="O156" s="39"/>
    </row>
    <row r="157" spans="1:15" x14ac:dyDescent="0.25">
      <c r="C157" s="35"/>
      <c r="N157" s="35"/>
      <c r="O157" s="39"/>
    </row>
    <row r="158" spans="1:15" x14ac:dyDescent="0.25">
      <c r="C158" s="35"/>
      <c r="N158" s="35"/>
      <c r="O158" s="39"/>
    </row>
    <row r="159" spans="1:15" x14ac:dyDescent="0.25">
      <c r="C159" s="35"/>
      <c r="N159" s="35"/>
      <c r="O159" s="39"/>
    </row>
    <row r="160" spans="1:15" x14ac:dyDescent="0.25">
      <c r="C160" s="35"/>
      <c r="N160" s="35"/>
      <c r="O160" s="39"/>
    </row>
    <row r="161" spans="3:15" x14ac:dyDescent="0.25">
      <c r="C161" s="35"/>
      <c r="N161" s="35"/>
      <c r="O161" s="39"/>
    </row>
    <row r="162" spans="3:15" x14ac:dyDescent="0.25">
      <c r="C162" s="35"/>
      <c r="N162" s="35"/>
      <c r="O162" s="39"/>
    </row>
    <row r="163" spans="3:15" x14ac:dyDescent="0.25">
      <c r="C163" s="35"/>
      <c r="N163" s="35"/>
      <c r="O163" s="39"/>
    </row>
    <row r="164" spans="3:15" x14ac:dyDescent="0.25">
      <c r="C164" s="35"/>
      <c r="N164" s="35"/>
      <c r="O164" s="39"/>
    </row>
    <row r="165" spans="3:15" x14ac:dyDescent="0.25">
      <c r="C165" s="35"/>
      <c r="N165" s="35"/>
      <c r="O165" s="39"/>
    </row>
    <row r="166" spans="3:15" x14ac:dyDescent="0.25">
      <c r="C166" s="35"/>
      <c r="N166" s="35"/>
      <c r="O166" s="39"/>
    </row>
    <row r="167" spans="3:15" x14ac:dyDescent="0.25">
      <c r="C167" s="35"/>
      <c r="N167" s="35"/>
      <c r="O167" s="39"/>
    </row>
    <row r="168" spans="3:15" x14ac:dyDescent="0.25">
      <c r="C168" s="35"/>
      <c r="N168" s="35"/>
      <c r="O168" s="39"/>
    </row>
    <row r="169" spans="3:15" x14ac:dyDescent="0.25">
      <c r="C169" s="35"/>
      <c r="N169" s="35"/>
      <c r="O169" s="39"/>
    </row>
    <row r="170" spans="3:15" x14ac:dyDescent="0.25">
      <c r="C170" s="35"/>
      <c r="N170" s="35"/>
      <c r="O170" s="39"/>
    </row>
    <row r="171" spans="3:15" x14ac:dyDescent="0.25">
      <c r="C171" s="35"/>
      <c r="N171" s="35"/>
      <c r="O171" s="39"/>
    </row>
    <row r="172" spans="3:15" x14ac:dyDescent="0.25">
      <c r="C172" s="35"/>
      <c r="N172" s="35"/>
      <c r="O172" s="39"/>
    </row>
    <row r="173" spans="3:15" x14ac:dyDescent="0.25">
      <c r="C173" s="35"/>
      <c r="N173" s="35"/>
      <c r="O173" s="39"/>
    </row>
    <row r="174" spans="3:15" x14ac:dyDescent="0.25">
      <c r="C174" s="35"/>
      <c r="N174" s="35"/>
      <c r="O174" s="39"/>
    </row>
    <row r="175" spans="3:15" x14ac:dyDescent="0.25">
      <c r="C175" s="35"/>
      <c r="N175" s="35"/>
      <c r="O175" s="39"/>
    </row>
    <row r="176" spans="3:15" x14ac:dyDescent="0.25">
      <c r="C176" s="35"/>
      <c r="N176" s="35"/>
      <c r="O176" s="39"/>
    </row>
    <row r="177" spans="3:15" x14ac:dyDescent="0.25">
      <c r="C177" s="35"/>
      <c r="N177" s="35"/>
      <c r="O177" s="39"/>
    </row>
    <row r="178" spans="3:15" x14ac:dyDescent="0.25">
      <c r="C178" s="35"/>
      <c r="N178" s="35"/>
      <c r="O178" s="39"/>
    </row>
    <row r="179" spans="3:15" x14ac:dyDescent="0.25">
      <c r="C179" s="35"/>
      <c r="N179" s="35"/>
      <c r="O179" s="39"/>
    </row>
    <row r="180" spans="3:15" x14ac:dyDescent="0.25">
      <c r="C180" s="35"/>
      <c r="N180" s="35"/>
      <c r="O180" s="39"/>
    </row>
    <row r="181" spans="3:15" x14ac:dyDescent="0.25">
      <c r="C181" s="35"/>
      <c r="N181" s="35"/>
      <c r="O181" s="39"/>
    </row>
    <row r="182" spans="3:15" x14ac:dyDescent="0.25">
      <c r="C182" s="35"/>
      <c r="N182" s="35"/>
      <c r="O182" s="39"/>
    </row>
    <row r="183" spans="3:15" x14ac:dyDescent="0.25">
      <c r="C183" s="35"/>
      <c r="N183" s="35"/>
      <c r="O183" s="39"/>
    </row>
    <row r="184" spans="3:15" x14ac:dyDescent="0.25">
      <c r="C184" s="35"/>
      <c r="N184" s="35"/>
      <c r="O184" s="39"/>
    </row>
    <row r="185" spans="3:15" x14ac:dyDescent="0.25">
      <c r="C185" s="35"/>
      <c r="N185" s="35"/>
      <c r="O185" s="39"/>
    </row>
    <row r="186" spans="3:15" x14ac:dyDescent="0.25">
      <c r="C186" s="35"/>
      <c r="N186" s="35"/>
      <c r="O186" s="39"/>
    </row>
    <row r="187" spans="3:15" x14ac:dyDescent="0.25">
      <c r="C187" s="35"/>
      <c r="N187" s="35"/>
      <c r="O187" s="39"/>
    </row>
    <row r="188" spans="3:15" x14ac:dyDescent="0.25">
      <c r="C188" s="35"/>
      <c r="N188" s="35"/>
      <c r="O188" s="39"/>
    </row>
    <row r="189" spans="3:15" x14ac:dyDescent="0.25">
      <c r="C189" s="35"/>
      <c r="N189" s="35"/>
      <c r="O189" s="39"/>
    </row>
    <row r="190" spans="3:15" x14ac:dyDescent="0.25">
      <c r="C190" s="35"/>
      <c r="N190" s="35"/>
      <c r="O190" s="39"/>
    </row>
    <row r="191" spans="3:15" x14ac:dyDescent="0.25">
      <c r="C191" s="35"/>
      <c r="N191" s="35"/>
      <c r="O191" s="39"/>
    </row>
    <row r="192" spans="3:15" x14ac:dyDescent="0.25">
      <c r="C192" s="35"/>
      <c r="N192" s="35"/>
      <c r="O192" s="39"/>
    </row>
    <row r="193" spans="3:15" x14ac:dyDescent="0.25">
      <c r="C193" s="35"/>
      <c r="N193" s="35"/>
      <c r="O193" s="39"/>
    </row>
    <row r="194" spans="3:15" x14ac:dyDescent="0.25">
      <c r="C194" s="35"/>
      <c r="N194" s="35"/>
      <c r="O194" s="39"/>
    </row>
    <row r="195" spans="3:15" x14ac:dyDescent="0.25">
      <c r="C195" s="35"/>
      <c r="N195" s="35"/>
      <c r="O195" s="39"/>
    </row>
    <row r="196" spans="3:15" x14ac:dyDescent="0.25">
      <c r="C196" s="35"/>
      <c r="N196" s="35"/>
      <c r="O196" s="39"/>
    </row>
    <row r="197" spans="3:15" x14ac:dyDescent="0.25">
      <c r="C197" s="35"/>
      <c r="N197" s="35"/>
      <c r="O197" s="39"/>
    </row>
    <row r="198" spans="3:15" x14ac:dyDescent="0.25">
      <c r="C198" s="35"/>
      <c r="N198" s="35"/>
      <c r="O198" s="39"/>
    </row>
    <row r="199" spans="3:15" x14ac:dyDescent="0.25">
      <c r="C199" s="35"/>
      <c r="N199" s="35"/>
      <c r="O199" s="39"/>
    </row>
    <row r="200" spans="3:15" x14ac:dyDescent="0.25">
      <c r="C200" s="35"/>
      <c r="N200" s="35"/>
      <c r="O200" s="39"/>
    </row>
    <row r="201" spans="3:15" x14ac:dyDescent="0.25">
      <c r="C201" s="35"/>
      <c r="N201" s="35"/>
      <c r="O201" s="39"/>
    </row>
    <row r="202" spans="3:15" x14ac:dyDescent="0.25">
      <c r="C202" s="35"/>
      <c r="N202" s="35"/>
      <c r="O202" s="39"/>
    </row>
    <row r="203" spans="3:15" x14ac:dyDescent="0.25">
      <c r="C203" s="35"/>
      <c r="N203" s="35"/>
      <c r="O203" s="39"/>
    </row>
    <row r="204" spans="3:15" x14ac:dyDescent="0.25">
      <c r="C204" s="35"/>
      <c r="N204" s="35"/>
      <c r="O204" s="39"/>
    </row>
    <row r="205" spans="3:15" x14ac:dyDescent="0.25">
      <c r="C205" s="35"/>
      <c r="N205" s="35"/>
      <c r="O205" s="39"/>
    </row>
    <row r="206" spans="3:15" x14ac:dyDescent="0.25">
      <c r="C206" s="35"/>
      <c r="N206" s="35"/>
      <c r="O206" s="39"/>
    </row>
    <row r="207" spans="3:15" x14ac:dyDescent="0.25">
      <c r="C207" s="35"/>
      <c r="N207" s="35"/>
      <c r="O207" s="39"/>
    </row>
    <row r="208" spans="3:15" x14ac:dyDescent="0.25">
      <c r="C208" s="35"/>
      <c r="N208" s="35"/>
      <c r="O208" s="39"/>
    </row>
    <row r="209" spans="3:15" x14ac:dyDescent="0.25">
      <c r="C209" s="35"/>
      <c r="N209" s="35"/>
      <c r="O209" s="39"/>
    </row>
    <row r="210" spans="3:15" x14ac:dyDescent="0.25">
      <c r="C210" s="35"/>
      <c r="N210" s="35"/>
      <c r="O210" s="39"/>
    </row>
    <row r="211" spans="3:15" x14ac:dyDescent="0.25">
      <c r="C211" s="35"/>
      <c r="N211" s="35"/>
      <c r="O211" s="39"/>
    </row>
    <row r="212" spans="3:15" x14ac:dyDescent="0.25">
      <c r="C212" s="35"/>
      <c r="N212" s="35"/>
      <c r="O212" s="39"/>
    </row>
    <row r="213" spans="3:15" x14ac:dyDescent="0.25">
      <c r="C213" s="35"/>
      <c r="N213" s="35"/>
      <c r="O213" s="39"/>
    </row>
    <row r="214" spans="3:15" x14ac:dyDescent="0.25">
      <c r="C214" s="35"/>
      <c r="N214" s="35"/>
      <c r="O214" s="39"/>
    </row>
    <row r="215" spans="3:15" x14ac:dyDescent="0.25">
      <c r="C215" s="35"/>
      <c r="N215" s="35"/>
      <c r="O215" s="39"/>
    </row>
    <row r="216" spans="3:15" x14ac:dyDescent="0.25">
      <c r="C216" s="35"/>
      <c r="N216" s="35"/>
      <c r="O216" s="39"/>
    </row>
    <row r="217" spans="3:15" x14ac:dyDescent="0.25">
      <c r="C217" s="35"/>
      <c r="N217" s="35"/>
      <c r="O217" s="39"/>
    </row>
    <row r="218" spans="3:15" x14ac:dyDescent="0.25">
      <c r="C218" s="35"/>
      <c r="N218" s="35"/>
      <c r="O218" s="39"/>
    </row>
    <row r="219" spans="3:15" x14ac:dyDescent="0.25">
      <c r="C219" s="35"/>
      <c r="N219" s="35"/>
      <c r="O219" s="39"/>
    </row>
    <row r="220" spans="3:15" x14ac:dyDescent="0.25">
      <c r="C220" s="35"/>
      <c r="N220" s="35"/>
      <c r="O220" s="39"/>
    </row>
    <row r="221" spans="3:15" x14ac:dyDescent="0.25">
      <c r="C221" s="35"/>
      <c r="N221" s="35"/>
      <c r="O221" s="39"/>
    </row>
    <row r="222" spans="3:15" x14ac:dyDescent="0.25">
      <c r="C222" s="35"/>
      <c r="N222" s="35"/>
      <c r="O222" s="39"/>
    </row>
    <row r="223" spans="3:15" x14ac:dyDescent="0.25">
      <c r="C223" s="35"/>
      <c r="N223" s="35"/>
      <c r="O223" s="39"/>
    </row>
    <row r="224" spans="3:15" x14ac:dyDescent="0.25">
      <c r="C224" s="35"/>
      <c r="N224" s="35"/>
      <c r="O224" s="39"/>
    </row>
    <row r="225" spans="3:15" x14ac:dyDescent="0.25">
      <c r="C225" s="35"/>
      <c r="N225" s="35"/>
      <c r="O225" s="39"/>
    </row>
    <row r="226" spans="3:15" x14ac:dyDescent="0.25">
      <c r="C226" s="35"/>
      <c r="N226" s="35"/>
      <c r="O226" s="39"/>
    </row>
    <row r="227" spans="3:15" x14ac:dyDescent="0.25">
      <c r="C227" s="35"/>
      <c r="N227" s="35"/>
      <c r="O227" s="39"/>
    </row>
    <row r="228" spans="3:15" x14ac:dyDescent="0.25">
      <c r="C228" s="35"/>
      <c r="N228" s="35"/>
      <c r="O228" s="39"/>
    </row>
  </sheetData>
  <sortState xmlns:xlrd2="http://schemas.microsoft.com/office/spreadsheetml/2017/richdata2" ref="S3:S34">
    <sortCondition ref="S3:S34"/>
  </sortState>
  <pageMargins left="0.7" right="0.7" top="0.75" bottom="0.75" header="0.3" footer="0.3"/>
  <pageSetup paperSize="9" orientation="portrait" r:id="rId1"/>
  <ignoredErrors>
    <ignoredError sqref="AD3" calculatedColumn="1"/>
  </ignoredErrors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6"/>
  <dimension ref="A1:F80"/>
  <sheetViews>
    <sheetView showGridLines="0" showRowColHeaders="0" workbookViewId="0">
      <pane ySplit="1" topLeftCell="A2" activePane="bottomLeft" state="frozen"/>
      <selection pane="bottomLeft"/>
    </sheetView>
  </sheetViews>
  <sheetFormatPr defaultColWidth="65.7109375" defaultRowHeight="15" x14ac:dyDescent="0.25"/>
  <cols>
    <col min="1" max="1" width="35" bestFit="1" customWidth="1"/>
    <col min="2" max="2" width="44.140625" bestFit="1" customWidth="1"/>
    <col min="3" max="3" width="14.7109375" bestFit="1" customWidth="1"/>
    <col min="4" max="4" width="16" bestFit="1" customWidth="1"/>
    <col min="5" max="5" width="10.7109375" bestFit="1" customWidth="1"/>
    <col min="6" max="6" width="13.5703125" bestFit="1" customWidth="1"/>
  </cols>
  <sheetData>
    <row r="1" spans="1:6" x14ac:dyDescent="0.25">
      <c r="A1" t="s">
        <v>1</v>
      </c>
      <c r="B1" t="s">
        <v>397</v>
      </c>
      <c r="C1" t="s">
        <v>398</v>
      </c>
      <c r="D1" t="s">
        <v>399</v>
      </c>
      <c r="E1" t="s">
        <v>400</v>
      </c>
      <c r="F1" t="s">
        <v>401</v>
      </c>
    </row>
    <row r="2" spans="1:6" x14ac:dyDescent="0.25">
      <c r="A2" t="s">
        <v>23</v>
      </c>
      <c r="B2" t="s">
        <v>63</v>
      </c>
      <c r="C2">
        <v>2770</v>
      </c>
      <c r="D2" t="s">
        <v>64</v>
      </c>
    </row>
    <row r="3" spans="1:6" x14ac:dyDescent="0.25">
      <c r="A3" t="s">
        <v>402</v>
      </c>
      <c r="B3" t="s">
        <v>403</v>
      </c>
      <c r="C3">
        <v>5610</v>
      </c>
      <c r="D3" t="s">
        <v>402</v>
      </c>
    </row>
    <row r="4" spans="1:6" x14ac:dyDescent="0.25">
      <c r="A4" t="s">
        <v>673</v>
      </c>
      <c r="B4" t="s">
        <v>674</v>
      </c>
      <c r="C4">
        <v>4720</v>
      </c>
      <c r="D4" t="s">
        <v>675</v>
      </c>
      <c r="E4">
        <v>60645800</v>
      </c>
    </row>
    <row r="5" spans="1:6" x14ac:dyDescent="0.25">
      <c r="A5" t="s">
        <v>404</v>
      </c>
      <c r="B5" t="s">
        <v>405</v>
      </c>
      <c r="C5">
        <v>2750</v>
      </c>
      <c r="D5" t="s">
        <v>404</v>
      </c>
    </row>
    <row r="6" spans="1:6" x14ac:dyDescent="0.25">
      <c r="A6" t="s">
        <v>24</v>
      </c>
      <c r="B6" t="s">
        <v>65</v>
      </c>
      <c r="C6">
        <v>8340</v>
      </c>
      <c r="D6" t="s">
        <v>66</v>
      </c>
    </row>
    <row r="7" spans="1:6" x14ac:dyDescent="0.25">
      <c r="A7" t="s">
        <v>406</v>
      </c>
      <c r="B7" t="s">
        <v>131</v>
      </c>
      <c r="C7">
        <v>8300</v>
      </c>
      <c r="D7" t="s">
        <v>132</v>
      </c>
    </row>
    <row r="8" spans="1:6" x14ac:dyDescent="0.25">
      <c r="A8" t="s">
        <v>25</v>
      </c>
      <c r="B8" t="s">
        <v>67</v>
      </c>
      <c r="C8">
        <v>8220</v>
      </c>
      <c r="D8" t="s">
        <v>25</v>
      </c>
    </row>
    <row r="9" spans="1:6" x14ac:dyDescent="0.25">
      <c r="A9" t="s">
        <v>26</v>
      </c>
      <c r="B9" t="s">
        <v>68</v>
      </c>
      <c r="C9">
        <v>8850</v>
      </c>
      <c r="D9" t="s">
        <v>69</v>
      </c>
    </row>
    <row r="10" spans="1:6" x14ac:dyDescent="0.25">
      <c r="A10" t="s">
        <v>407</v>
      </c>
      <c r="B10" t="s">
        <v>126</v>
      </c>
      <c r="C10">
        <v>8850</v>
      </c>
      <c r="D10" t="s">
        <v>69</v>
      </c>
    </row>
    <row r="11" spans="1:6" x14ac:dyDescent="0.25">
      <c r="A11" t="s">
        <v>70</v>
      </c>
      <c r="B11" t="s">
        <v>71</v>
      </c>
      <c r="C11">
        <v>3400</v>
      </c>
      <c r="D11" t="s">
        <v>31</v>
      </c>
    </row>
    <row r="12" spans="1:6" x14ac:dyDescent="0.25">
      <c r="A12" t="s">
        <v>27</v>
      </c>
      <c r="B12" t="s">
        <v>72</v>
      </c>
      <c r="C12">
        <v>2000</v>
      </c>
      <c r="D12" t="s">
        <v>73</v>
      </c>
    </row>
    <row r="13" spans="1:6" x14ac:dyDescent="0.25">
      <c r="A13" t="s">
        <v>477</v>
      </c>
      <c r="B13" t="s">
        <v>719</v>
      </c>
      <c r="C13">
        <v>2450</v>
      </c>
      <c r="D13" t="s">
        <v>720</v>
      </c>
    </row>
    <row r="14" spans="1:6" x14ac:dyDescent="0.25">
      <c r="A14" t="s">
        <v>28</v>
      </c>
      <c r="B14" t="s">
        <v>408</v>
      </c>
      <c r="C14">
        <v>6683</v>
      </c>
      <c r="D14" t="s">
        <v>28</v>
      </c>
      <c r="E14">
        <v>21370879</v>
      </c>
    </row>
    <row r="15" spans="1:6" x14ac:dyDescent="0.25">
      <c r="A15" t="s">
        <v>29</v>
      </c>
      <c r="B15" t="s">
        <v>409</v>
      </c>
      <c r="C15">
        <v>2820</v>
      </c>
      <c r="D15" t="s">
        <v>29</v>
      </c>
    </row>
    <row r="16" spans="1:6" x14ac:dyDescent="0.25">
      <c r="A16" t="s">
        <v>74</v>
      </c>
      <c r="B16" t="s">
        <v>75</v>
      </c>
      <c r="C16">
        <v>3230</v>
      </c>
      <c r="D16" t="s">
        <v>76</v>
      </c>
    </row>
    <row r="17" spans="1:6" x14ac:dyDescent="0.25">
      <c r="A17" t="s">
        <v>410</v>
      </c>
      <c r="B17" t="s">
        <v>127</v>
      </c>
      <c r="C17">
        <v>3250</v>
      </c>
      <c r="D17" t="s">
        <v>128</v>
      </c>
    </row>
    <row r="18" spans="1:6" x14ac:dyDescent="0.25">
      <c r="A18" t="s">
        <v>30</v>
      </c>
      <c r="B18" t="s">
        <v>77</v>
      </c>
      <c r="C18">
        <v>2690</v>
      </c>
      <c r="D18" t="s">
        <v>78</v>
      </c>
    </row>
    <row r="19" spans="1:6" x14ac:dyDescent="0.25">
      <c r="A19" t="s">
        <v>411</v>
      </c>
      <c r="B19" t="s">
        <v>77</v>
      </c>
      <c r="D19" t="s">
        <v>412</v>
      </c>
    </row>
    <row r="20" spans="1:6" x14ac:dyDescent="0.25">
      <c r="A20" t="s">
        <v>413</v>
      </c>
      <c r="B20" t="s">
        <v>414</v>
      </c>
      <c r="C20">
        <v>3000</v>
      </c>
      <c r="D20" t="s">
        <v>413</v>
      </c>
    </row>
    <row r="21" spans="1:6" x14ac:dyDescent="0.25">
      <c r="A21" t="s">
        <v>415</v>
      </c>
      <c r="B21" t="s">
        <v>416</v>
      </c>
      <c r="C21">
        <v>2730</v>
      </c>
      <c r="D21" t="s">
        <v>415</v>
      </c>
    </row>
    <row r="22" spans="1:6" x14ac:dyDescent="0.25">
      <c r="A22" t="s">
        <v>417</v>
      </c>
      <c r="B22" t="s">
        <v>418</v>
      </c>
      <c r="C22">
        <v>7830</v>
      </c>
      <c r="D22" t="s">
        <v>419</v>
      </c>
    </row>
    <row r="23" spans="1:6" x14ac:dyDescent="0.25">
      <c r="A23" t="s">
        <v>676</v>
      </c>
      <c r="B23" t="s">
        <v>677</v>
      </c>
      <c r="C23">
        <v>4450</v>
      </c>
      <c r="D23" t="s">
        <v>678</v>
      </c>
      <c r="E23">
        <v>71772106</v>
      </c>
    </row>
    <row r="24" spans="1:6" x14ac:dyDescent="0.25">
      <c r="A24" t="s">
        <v>32</v>
      </c>
      <c r="B24" t="s">
        <v>80</v>
      </c>
      <c r="C24">
        <v>3100</v>
      </c>
      <c r="D24" t="s">
        <v>32</v>
      </c>
    </row>
    <row r="25" spans="1:6" x14ac:dyDescent="0.25">
      <c r="A25" t="s">
        <v>33</v>
      </c>
      <c r="B25" t="s">
        <v>81</v>
      </c>
      <c r="C25">
        <v>8700</v>
      </c>
      <c r="D25" t="s">
        <v>33</v>
      </c>
    </row>
    <row r="26" spans="1:6" x14ac:dyDescent="0.25">
      <c r="A26" t="s">
        <v>34</v>
      </c>
      <c r="B26" t="s">
        <v>82</v>
      </c>
      <c r="C26">
        <v>2650</v>
      </c>
      <c r="D26" t="s">
        <v>34</v>
      </c>
    </row>
    <row r="27" spans="1:6" x14ac:dyDescent="0.25">
      <c r="A27" t="s">
        <v>35</v>
      </c>
      <c r="B27" t="s">
        <v>83</v>
      </c>
      <c r="C27">
        <v>8762</v>
      </c>
      <c r="D27" t="s">
        <v>84</v>
      </c>
    </row>
    <row r="28" spans="1:6" x14ac:dyDescent="0.25">
      <c r="A28" t="s">
        <v>420</v>
      </c>
      <c r="B28" t="s">
        <v>421</v>
      </c>
      <c r="C28">
        <v>2635</v>
      </c>
      <c r="D28" t="s">
        <v>37</v>
      </c>
    </row>
    <row r="29" spans="1:6" x14ac:dyDescent="0.25">
      <c r="A29" t="s">
        <v>422</v>
      </c>
      <c r="B29" t="s">
        <v>86</v>
      </c>
      <c r="C29">
        <v>3500</v>
      </c>
      <c r="D29" t="s">
        <v>87</v>
      </c>
    </row>
    <row r="30" spans="1:6" x14ac:dyDescent="0.25">
      <c r="A30" t="s">
        <v>38</v>
      </c>
      <c r="B30" t="s">
        <v>88</v>
      </c>
      <c r="C30">
        <v>4400</v>
      </c>
      <c r="D30" t="s">
        <v>38</v>
      </c>
      <c r="F30">
        <v>99</v>
      </c>
    </row>
    <row r="31" spans="1:6" x14ac:dyDescent="0.25">
      <c r="A31" t="s">
        <v>39</v>
      </c>
      <c r="B31" t="s">
        <v>89</v>
      </c>
      <c r="C31">
        <v>4060</v>
      </c>
      <c r="D31" t="s">
        <v>39</v>
      </c>
    </row>
    <row r="32" spans="1:6" x14ac:dyDescent="0.25">
      <c r="A32" t="s">
        <v>423</v>
      </c>
      <c r="B32" t="s">
        <v>424</v>
      </c>
      <c r="C32">
        <v>5240</v>
      </c>
      <c r="D32" t="s">
        <v>425</v>
      </c>
    </row>
    <row r="33" spans="1:6" x14ac:dyDescent="0.25">
      <c r="A33" t="s">
        <v>40</v>
      </c>
      <c r="B33" t="s">
        <v>90</v>
      </c>
      <c r="C33">
        <v>4220</v>
      </c>
      <c r="D33" t="s">
        <v>40</v>
      </c>
    </row>
    <row r="34" spans="1:6" x14ac:dyDescent="0.25">
      <c r="A34" t="s">
        <v>41</v>
      </c>
      <c r="B34" t="s">
        <v>426</v>
      </c>
      <c r="C34">
        <v>2450</v>
      </c>
      <c r="D34" t="s">
        <v>427</v>
      </c>
    </row>
    <row r="35" spans="1:6" x14ac:dyDescent="0.25">
      <c r="A35" t="s">
        <v>42</v>
      </c>
      <c r="B35" t="s">
        <v>91</v>
      </c>
      <c r="C35">
        <v>4600</v>
      </c>
      <c r="D35" t="s">
        <v>42</v>
      </c>
    </row>
    <row r="36" spans="1:6" x14ac:dyDescent="0.25">
      <c r="A36" t="s">
        <v>428</v>
      </c>
      <c r="B36" t="s">
        <v>92</v>
      </c>
      <c r="C36">
        <v>8544</v>
      </c>
      <c r="D36" t="s">
        <v>93</v>
      </c>
    </row>
    <row r="37" spans="1:6" x14ac:dyDescent="0.25">
      <c r="A37" t="s">
        <v>380</v>
      </c>
      <c r="B37" t="s">
        <v>429</v>
      </c>
      <c r="C37">
        <v>2765</v>
      </c>
      <c r="D37" t="s">
        <v>430</v>
      </c>
    </row>
    <row r="38" spans="1:6" x14ac:dyDescent="0.25">
      <c r="A38" t="s">
        <v>43</v>
      </c>
      <c r="B38" t="s">
        <v>431</v>
      </c>
      <c r="C38">
        <v>3540</v>
      </c>
      <c r="D38" t="s">
        <v>43</v>
      </c>
      <c r="E38" t="s">
        <v>432</v>
      </c>
    </row>
    <row r="39" spans="1:6" x14ac:dyDescent="0.25">
      <c r="A39" t="s">
        <v>133</v>
      </c>
      <c r="B39" t="s">
        <v>433</v>
      </c>
      <c r="C39">
        <v>6600</v>
      </c>
      <c r="D39" t="s">
        <v>434</v>
      </c>
    </row>
    <row r="40" spans="1:6" x14ac:dyDescent="0.25">
      <c r="A40" t="s">
        <v>435</v>
      </c>
      <c r="B40" t="s">
        <v>436</v>
      </c>
      <c r="C40">
        <v>5750</v>
      </c>
      <c r="D40" t="s">
        <v>437</v>
      </c>
      <c r="E40">
        <v>62291559</v>
      </c>
    </row>
    <row r="41" spans="1:6" x14ac:dyDescent="0.25">
      <c r="A41" t="s">
        <v>44</v>
      </c>
      <c r="B41" t="s">
        <v>94</v>
      </c>
      <c r="C41">
        <v>4850</v>
      </c>
      <c r="D41" t="s">
        <v>95</v>
      </c>
    </row>
    <row r="42" spans="1:6" x14ac:dyDescent="0.25">
      <c r="A42" t="s">
        <v>96</v>
      </c>
      <c r="B42" t="s">
        <v>97</v>
      </c>
      <c r="C42">
        <v>9000</v>
      </c>
      <c r="D42" t="s">
        <v>98</v>
      </c>
    </row>
    <row r="43" spans="1:6" x14ac:dyDescent="0.25">
      <c r="A43" t="s">
        <v>99</v>
      </c>
      <c r="B43" t="s">
        <v>975</v>
      </c>
      <c r="C43">
        <v>4800</v>
      </c>
      <c r="D43" t="s">
        <v>100</v>
      </c>
      <c r="F43">
        <v>20</v>
      </c>
    </row>
    <row r="44" spans="1:6" x14ac:dyDescent="0.25">
      <c r="A44" t="s">
        <v>438</v>
      </c>
      <c r="B44" t="s">
        <v>439</v>
      </c>
      <c r="C44">
        <v>4700</v>
      </c>
      <c r="D44" t="s">
        <v>102</v>
      </c>
    </row>
    <row r="45" spans="1:6" x14ac:dyDescent="0.25">
      <c r="A45" t="s">
        <v>440</v>
      </c>
      <c r="B45" t="s">
        <v>101</v>
      </c>
      <c r="C45">
        <v>4700</v>
      </c>
      <c r="D45" t="s">
        <v>102</v>
      </c>
    </row>
    <row r="46" spans="1:6" x14ac:dyDescent="0.25">
      <c r="A46" t="s">
        <v>103</v>
      </c>
      <c r="B46" t="s">
        <v>104</v>
      </c>
      <c r="C46">
        <v>4700</v>
      </c>
      <c r="D46" t="s">
        <v>102</v>
      </c>
    </row>
    <row r="47" spans="1:6" x14ac:dyDescent="0.25">
      <c r="A47" t="s">
        <v>45</v>
      </c>
      <c r="B47" t="s">
        <v>105</v>
      </c>
      <c r="C47">
        <v>5000</v>
      </c>
      <c r="D47" t="s">
        <v>45</v>
      </c>
    </row>
    <row r="48" spans="1:6" x14ac:dyDescent="0.25">
      <c r="A48" t="s">
        <v>147</v>
      </c>
      <c r="B48" t="s">
        <v>441</v>
      </c>
      <c r="C48">
        <v>4700</v>
      </c>
      <c r="D48" t="s">
        <v>102</v>
      </c>
    </row>
    <row r="49" spans="1:6" x14ac:dyDescent="0.25">
      <c r="A49" t="s">
        <v>442</v>
      </c>
      <c r="B49" t="s">
        <v>443</v>
      </c>
      <c r="C49">
        <v>4300</v>
      </c>
      <c r="D49" t="s">
        <v>79</v>
      </c>
      <c r="F49">
        <v>10</v>
      </c>
    </row>
    <row r="50" spans="1:6" x14ac:dyDescent="0.25">
      <c r="A50" t="s">
        <v>444</v>
      </c>
      <c r="B50" t="s">
        <v>97</v>
      </c>
      <c r="C50">
        <v>9000</v>
      </c>
      <c r="D50" t="s">
        <v>98</v>
      </c>
    </row>
    <row r="51" spans="1:6" x14ac:dyDescent="0.25">
      <c r="A51" t="s">
        <v>679</v>
      </c>
      <c r="B51" t="s">
        <v>680</v>
      </c>
      <c r="C51" t="s">
        <v>681</v>
      </c>
      <c r="D51" t="s">
        <v>682</v>
      </c>
      <c r="E51">
        <v>21489143</v>
      </c>
      <c r="F51">
        <v>9</v>
      </c>
    </row>
    <row r="52" spans="1:6" x14ac:dyDescent="0.25">
      <c r="A52" t="s">
        <v>62</v>
      </c>
      <c r="B52" t="s">
        <v>106</v>
      </c>
      <c r="C52">
        <v>4000</v>
      </c>
      <c r="D52" t="s">
        <v>46</v>
      </c>
    </row>
    <row r="53" spans="1:6" x14ac:dyDescent="0.25">
      <c r="A53" t="s">
        <v>47</v>
      </c>
      <c r="B53" t="s">
        <v>107</v>
      </c>
      <c r="C53">
        <v>2610</v>
      </c>
      <c r="D53" t="s">
        <v>47</v>
      </c>
    </row>
    <row r="54" spans="1:6" x14ac:dyDescent="0.25">
      <c r="A54" t="s">
        <v>445</v>
      </c>
      <c r="B54" t="s">
        <v>446</v>
      </c>
      <c r="C54">
        <v>2740</v>
      </c>
      <c r="D54" t="s">
        <v>445</v>
      </c>
    </row>
    <row r="55" spans="1:6" x14ac:dyDescent="0.25">
      <c r="A55" t="s">
        <v>48</v>
      </c>
      <c r="B55" t="s">
        <v>447</v>
      </c>
      <c r="C55">
        <v>4200</v>
      </c>
      <c r="D55" t="s">
        <v>48</v>
      </c>
    </row>
    <row r="56" spans="1:6" x14ac:dyDescent="0.25">
      <c r="A56" t="s">
        <v>49</v>
      </c>
      <c r="B56" t="s">
        <v>108</v>
      </c>
      <c r="C56">
        <v>3550</v>
      </c>
      <c r="D56" t="s">
        <v>49</v>
      </c>
    </row>
    <row r="57" spans="1:6" x14ac:dyDescent="0.25">
      <c r="A57" t="s">
        <v>109</v>
      </c>
      <c r="B57" t="s">
        <v>448</v>
      </c>
      <c r="C57">
        <v>2680</v>
      </c>
      <c r="D57" t="s">
        <v>110</v>
      </c>
      <c r="E57">
        <v>25247352</v>
      </c>
    </row>
    <row r="58" spans="1:6" x14ac:dyDescent="0.25">
      <c r="A58" t="s">
        <v>51</v>
      </c>
      <c r="B58" t="s">
        <v>449</v>
      </c>
      <c r="C58">
        <v>8850</v>
      </c>
      <c r="D58" t="s">
        <v>450</v>
      </c>
    </row>
    <row r="59" spans="1:6" x14ac:dyDescent="0.25">
      <c r="A59" t="s">
        <v>52</v>
      </c>
      <c r="B59" t="s">
        <v>111</v>
      </c>
      <c r="C59">
        <v>4952</v>
      </c>
      <c r="D59" t="s">
        <v>52</v>
      </c>
    </row>
    <row r="60" spans="1:6" x14ac:dyDescent="0.25">
      <c r="A60" t="s">
        <v>451</v>
      </c>
      <c r="B60" t="s">
        <v>452</v>
      </c>
      <c r="C60">
        <v>4270</v>
      </c>
      <c r="D60" t="s">
        <v>453</v>
      </c>
    </row>
    <row r="61" spans="1:6" x14ac:dyDescent="0.25">
      <c r="A61" t="s">
        <v>339</v>
      </c>
      <c r="B61" t="s">
        <v>454</v>
      </c>
      <c r="C61">
        <v>7990</v>
      </c>
      <c r="D61" t="s">
        <v>455</v>
      </c>
      <c r="E61">
        <v>30274358</v>
      </c>
    </row>
    <row r="62" spans="1:6" x14ac:dyDescent="0.25">
      <c r="A62" t="s">
        <v>53</v>
      </c>
      <c r="B62" t="s">
        <v>112</v>
      </c>
      <c r="C62">
        <v>2860</v>
      </c>
      <c r="D62" t="s">
        <v>53</v>
      </c>
    </row>
    <row r="63" spans="1:6" x14ac:dyDescent="0.25">
      <c r="A63" t="s">
        <v>54</v>
      </c>
      <c r="B63" t="s">
        <v>113</v>
      </c>
      <c r="C63">
        <v>4733</v>
      </c>
      <c r="D63" t="s">
        <v>54</v>
      </c>
    </row>
    <row r="64" spans="1:6" x14ac:dyDescent="0.25">
      <c r="A64" t="s">
        <v>456</v>
      </c>
      <c r="B64" t="s">
        <v>85</v>
      </c>
      <c r="C64">
        <v>4270</v>
      </c>
      <c r="D64" t="s">
        <v>36</v>
      </c>
    </row>
    <row r="65" spans="1:6" x14ac:dyDescent="0.25">
      <c r="A65" t="s">
        <v>457</v>
      </c>
      <c r="B65" t="s">
        <v>683</v>
      </c>
      <c r="C65">
        <v>4681</v>
      </c>
      <c r="D65" t="s">
        <v>458</v>
      </c>
      <c r="E65">
        <v>23459838</v>
      </c>
    </row>
    <row r="66" spans="1:6" x14ac:dyDescent="0.25">
      <c r="A66" t="s">
        <v>114</v>
      </c>
      <c r="B66" t="s">
        <v>115</v>
      </c>
      <c r="C66">
        <v>2635</v>
      </c>
      <c r="D66" t="s">
        <v>37</v>
      </c>
    </row>
    <row r="67" spans="1:6" x14ac:dyDescent="0.25">
      <c r="A67" t="s">
        <v>55</v>
      </c>
      <c r="B67" t="s">
        <v>116</v>
      </c>
      <c r="C67">
        <v>3480</v>
      </c>
      <c r="D67" t="s">
        <v>117</v>
      </c>
    </row>
    <row r="68" spans="1:6" x14ac:dyDescent="0.25">
      <c r="A68" t="s">
        <v>56</v>
      </c>
      <c r="B68" t="s">
        <v>118</v>
      </c>
      <c r="C68">
        <v>4700</v>
      </c>
      <c r="D68" t="s">
        <v>102</v>
      </c>
    </row>
    <row r="69" spans="1:6" x14ac:dyDescent="0.25">
      <c r="A69" t="s">
        <v>57</v>
      </c>
      <c r="B69" t="s">
        <v>119</v>
      </c>
      <c r="C69">
        <v>4030</v>
      </c>
      <c r="D69" t="s">
        <v>57</v>
      </c>
    </row>
    <row r="70" spans="1:6" x14ac:dyDescent="0.25">
      <c r="A70" t="s">
        <v>721</v>
      </c>
      <c r="B70" t="s">
        <v>722</v>
      </c>
      <c r="D70" t="s">
        <v>721</v>
      </c>
    </row>
    <row r="71" spans="1:6" x14ac:dyDescent="0.25">
      <c r="A71" t="s">
        <v>459</v>
      </c>
      <c r="B71" t="s">
        <v>460</v>
      </c>
      <c r="C71">
        <v>4350</v>
      </c>
      <c r="D71" t="s">
        <v>461</v>
      </c>
    </row>
    <row r="72" spans="1:6" x14ac:dyDescent="0.25">
      <c r="A72" t="s">
        <v>462</v>
      </c>
      <c r="B72" t="s">
        <v>463</v>
      </c>
      <c r="C72">
        <v>2625</v>
      </c>
      <c r="D72" t="s">
        <v>462</v>
      </c>
    </row>
    <row r="73" spans="1:6" x14ac:dyDescent="0.25">
      <c r="A73" t="s">
        <v>58</v>
      </c>
      <c r="B73" t="s">
        <v>120</v>
      </c>
      <c r="C73">
        <v>8961</v>
      </c>
      <c r="D73" t="s">
        <v>121</v>
      </c>
    </row>
    <row r="74" spans="1:6" x14ac:dyDescent="0.25">
      <c r="A74" t="s">
        <v>976</v>
      </c>
      <c r="B74" t="s">
        <v>977</v>
      </c>
      <c r="C74">
        <v>9800</v>
      </c>
      <c r="D74" t="s">
        <v>978</v>
      </c>
      <c r="E74">
        <v>20965726</v>
      </c>
      <c r="F74">
        <v>10</v>
      </c>
    </row>
    <row r="75" spans="1:6" x14ac:dyDescent="0.25">
      <c r="A75" t="s">
        <v>464</v>
      </c>
      <c r="B75" t="s">
        <v>122</v>
      </c>
      <c r="C75">
        <v>5500</v>
      </c>
      <c r="D75" t="s">
        <v>123</v>
      </c>
    </row>
    <row r="76" spans="1:6" x14ac:dyDescent="0.25">
      <c r="A76" t="s">
        <v>60</v>
      </c>
      <c r="B76" t="s">
        <v>465</v>
      </c>
      <c r="C76">
        <v>3700</v>
      </c>
      <c r="D76" t="s">
        <v>466</v>
      </c>
    </row>
    <row r="77" spans="1:6" x14ac:dyDescent="0.25">
      <c r="A77" t="s">
        <v>130</v>
      </c>
      <c r="B77" t="s">
        <v>129</v>
      </c>
      <c r="C77">
        <v>4390</v>
      </c>
      <c r="D77" t="s">
        <v>130</v>
      </c>
    </row>
    <row r="78" spans="1:6" x14ac:dyDescent="0.25">
      <c r="A78" t="s">
        <v>467</v>
      </c>
      <c r="B78" t="s">
        <v>468</v>
      </c>
      <c r="C78">
        <v>7130</v>
      </c>
      <c r="D78" t="s">
        <v>469</v>
      </c>
    </row>
    <row r="79" spans="1:6" x14ac:dyDescent="0.25">
      <c r="A79" t="s">
        <v>383</v>
      </c>
      <c r="B79" t="s">
        <v>979</v>
      </c>
      <c r="C79">
        <v>3720</v>
      </c>
      <c r="D79" t="s">
        <v>383</v>
      </c>
      <c r="E79" t="s">
        <v>980</v>
      </c>
    </row>
    <row r="80" spans="1:6" x14ac:dyDescent="0.25">
      <c r="A80" t="s">
        <v>61</v>
      </c>
      <c r="B80" t="s">
        <v>124</v>
      </c>
      <c r="C80">
        <v>8500</v>
      </c>
      <c r="D80" t="s">
        <v>125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7</vt:i4>
      </vt:variant>
      <vt:variant>
        <vt:lpstr>Navngivne områder</vt:lpstr>
      </vt:variant>
      <vt:variant>
        <vt:i4>4</vt:i4>
      </vt:variant>
    </vt:vector>
  </HeadingPairs>
  <TitlesOfParts>
    <vt:vector size="11" baseType="lpstr">
      <vt:lpstr>Klubbens Spillere</vt:lpstr>
      <vt:lpstr>Spillere 5.9</vt:lpstr>
      <vt:lpstr>Klubber med</vt:lpstr>
      <vt:lpstr>Holdkort 7-mands Serien</vt:lpstr>
      <vt:lpstr>Stilling</vt:lpstr>
      <vt:lpstr>Kampe</vt:lpstr>
      <vt:lpstr>Spillesteder</vt:lpstr>
      <vt:lpstr>Hold</vt:lpstr>
      <vt:lpstr>Kampe</vt:lpstr>
      <vt:lpstr>Spilledato</vt:lpstr>
      <vt:lpstr>'Holdkort 7-mands Serien'!Udskriftsområde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Torben Skalshøj</dc:creator>
  <cp:lastModifiedBy>Bruger</cp:lastModifiedBy>
  <cp:lastPrinted>2023-03-28T16:19:10Z</cp:lastPrinted>
  <dcterms:created xsi:type="dcterms:W3CDTF">2017-05-01T15:18:07Z</dcterms:created>
  <dcterms:modified xsi:type="dcterms:W3CDTF">2023-09-05T16:31:45Z</dcterms:modified>
</cp:coreProperties>
</file>